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martin\Desktop\Résultats S1 2021\"/>
    </mc:Choice>
  </mc:AlternateContent>
  <bookViews>
    <workbookView xWindow="240" yWindow="1280" windowWidth="9180" windowHeight="3360" tabRatio="944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sheet'!$A$12:$E$79</definedName>
    <definedName name="_xlnm.Print_Area" localSheetId="1">'Consolidated income'!$A$11:$E$46</definedName>
    <definedName name="_xlnm.Print_Area" localSheetId="2">Equity!$A$32:$K$48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L29" i="47" l="1"/>
  <c r="L45" i="47"/>
  <c r="L14" i="47" l="1"/>
  <c r="E23" i="37" l="1"/>
  <c r="C14" i="37"/>
  <c r="C23" i="37"/>
  <c r="C18" i="37"/>
  <c r="C13" i="37"/>
  <c r="E21" i="37"/>
  <c r="E12" i="37"/>
  <c r="C12" i="37"/>
  <c r="C22" i="37"/>
  <c r="E13" i="37"/>
  <c r="C19" i="37"/>
  <c r="E14" i="37"/>
  <c r="E16" i="37"/>
  <c r="C15" i="37"/>
  <c r="C17" i="37"/>
  <c r="C21" i="37"/>
  <c r="E19" i="37"/>
  <c r="E18" i="37"/>
  <c r="E22" i="37"/>
  <c r="E17" i="37"/>
  <c r="E15" i="37"/>
  <c r="C16" i="37"/>
  <c r="E24" i="37" l="1"/>
  <c r="C24" i="37"/>
</calcChain>
</file>

<file path=xl/sharedStrings.xml><?xml version="1.0" encoding="utf-8"?>
<sst xmlns="http://schemas.openxmlformats.org/spreadsheetml/2006/main" count="206" uniqueCount="163">
  <si>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</si>
  <si>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</si>
  <si>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</si>
  <si>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</si>
  <si>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</si>
  <si>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</si>
  <si>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</si>
  <si>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</si>
  <si>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</si>
  <si>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</si>
  <si>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</si>
  <si>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</si>
  <si>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</si>
  <si>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</si>
  <si>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</si>
  <si>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</si>
  <si>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</si>
  <si>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</si>
  <si>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</si>
  <si>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</si>
  <si>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</si>
  <si>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</si>
  <si>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</si>
  <si>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</si>
  <si>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</si>
  <si>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</si>
  <si>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</si>
  <si>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</si>
  <si>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</si>
  <si>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</si>
  <si>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</si>
  <si>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</si>
  <si>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</si>
  <si>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</si>
  <si>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</si>
  <si>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</si>
  <si>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</si>
  <si>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</si>
  <si>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</si>
  <si>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</si>
  <si>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</si>
  <si>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</si>
  <si>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</si>
  <si>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</si>
  <si>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</si>
  <si>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</si>
  <si>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</si>
  <si>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</si>
  <si>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</si>
  <si>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</si>
  <si>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</si>
  <si>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</si>
  <si>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</si>
  <si>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</si>
  <si>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</si>
  <si>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</si>
  <si>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</si>
  <si>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</si>
  <si>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</si>
  <si>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</si>
  <si>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</si>
  <si>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</si>
  <si>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</si>
  <si>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</si>
  <si>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</si>
  <si>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</si>
  <si>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</si>
  <si>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</si>
  <si>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</si>
  <si>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</si>
  <si>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</si>
  <si>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</si>
  <si>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</si>
  <si>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</si>
  <si>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</si>
  <si>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</si>
  <si>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</si>
  <si>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</si>
  <si>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</si>
  <si>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</si>
  <si>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</si>
  <si>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</si>
  <si>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</si>
  <si>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</si>
  <si>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</si>
  <si>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</si>
  <si>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</si>
  <si>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</si>
  <si>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</si>
  <si>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</si>
  <si>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</si>
  <si>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</si>
  <si>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</si>
  <si>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</si>
  <si>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</si>
  <si>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</si>
  <si>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</si>
  <si>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</si>
  <si>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</si>
  <si>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</si>
  <si>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</si>
  <si>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</si>
  <si>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</si>
  <si>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</si>
  <si>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</si>
  <si>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</si>
  <si>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</si>
  <si>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</si>
  <si>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</si>
  <si>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</si>
  <si>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</si>
  <si>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</si>
  <si>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</si>
  <si>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</si>
  <si>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</si>
  <si>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</si>
  <si>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</si>
  <si>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</si>
  <si>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</si>
  <si>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</si>
  <si>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</si>
  <si>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</si>
  <si>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</si>
  <si>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</si>
  <si>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</si>
  <si>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</si>
  <si>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</si>
  <si>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</si>
  <si>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</si>
  <si>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</si>
  <si>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</si>
  <si>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</si>
  <si>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</si>
  <si>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</si>
  <si>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</si>
  <si>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</si>
  <si>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Net investment income</t>
  </si>
  <si>
    <t>31.12.2019</t>
  </si>
  <si>
    <t>30.06.2020</t>
  </si>
  <si>
    <t>CONSOLIDATED STATEMENT OF CHANGES IN EQUITY AS OF DECEMBER, 31th, 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</si>
  <si>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2019</t>
    </r>
  </si>
  <si>
    <t>Equity at 01.01.2019 – IFRS</t>
  </si>
  <si>
    <t>Equity at 31.12.2019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</si>
  <si>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2020</t>
    </r>
  </si>
  <si>
    <t>31.12.2020</t>
  </si>
  <si>
    <t>30.06.2021</t>
  </si>
  <si>
    <t>Equity at 
01.01.2021 - IFRS</t>
  </si>
  <si>
    <t>·  Dividends paid</t>
  </si>
  <si>
    <t>·  Changes in capital/
    Merger premium</t>
  </si>
  <si>
    <t>·  Subordinated notes, 
   net of tax</t>
  </si>
  <si>
    <t>·  Treasury shares, 
   net of tax</t>
  </si>
  <si>
    <t>·  Changes in scope 
   of consolidation</t>
  </si>
  <si>
    <t>·  Other movements</t>
  </si>
  <si>
    <t>Equity at
30.06.2021</t>
  </si>
  <si>
    <t>CONSOLIDATED STATEMENT OF CHANGES IN EQUITY AS OF JUNE, 30th, 2021</t>
  </si>
  <si>
    <t>Equity at 01.01.2020 - IFRS</t>
  </si>
  <si>
    <t>·  Changes in capital/Merger premium</t>
  </si>
  <si>
    <t>·  Subordinated notes, net of tax</t>
  </si>
  <si>
    <t>·  Treasury shares, net of tax</t>
  </si>
  <si>
    <t>·  Changes in scope of consolidation</t>
  </si>
  <si>
    <t>Equity at 31.12.2020</t>
  </si>
  <si>
    <t>CONSOLIDATED STATEMENT OF CHANGES IN EQUITY AS OF DECEMBER, 31th, 2020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</si>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</sst>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18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5" xfId="3" applyFont="1" applyFill="1" applyBorder="1" applyAlignment="1">
      <alignment horizontal="center" vertical="center" wrapText="1"/>
    </xf>
    <xf numFmtId="164" fontId="19" fillId="0" borderId="15" xfId="3" applyFont="1" applyBorder="1" applyAlignment="1">
      <alignment horizontal="center" vertical="center" wrapText="1"/>
    </xf>
    <xf numFmtId="164" fontId="8" fillId="6" borderId="15" xfId="3" applyFont="1" applyFill="1" applyBorder="1" applyAlignment="1">
      <alignment horizontal="right" vertical="center" wrapText="1"/>
    </xf>
    <xf numFmtId="164" fontId="8" fillId="0" borderId="15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5" xfId="3" applyNumberFormat="1" applyFont="1" applyFill="1" applyBorder="1" applyAlignment="1">
      <alignment horizontal="right" vertical="center" wrapText="1"/>
    </xf>
    <xf numFmtId="165" fontId="19" fillId="0" borderId="15" xfId="3" applyNumberFormat="1" applyFont="1" applyBorder="1" applyAlignment="1">
      <alignment horizontal="right" vertical="center" wrapText="1"/>
    </xf>
    <xf numFmtId="165" fontId="19" fillId="5" borderId="19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/>
    </xf>
    <xf numFmtId="165" fontId="19" fillId="5" borderId="16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 wrapText="1"/>
    </xf>
    <xf numFmtId="165" fontId="19" fillId="5" borderId="24" xfId="3" applyNumberFormat="1" applyFont="1" applyFill="1" applyBorder="1" applyAlignment="1">
      <alignment horizontal="right" vertical="center" wrapText="1"/>
    </xf>
    <xf numFmtId="165" fontId="19" fillId="6" borderId="22" xfId="3" applyNumberFormat="1" applyFont="1" applyFill="1" applyBorder="1" applyAlignment="1">
      <alignment horizontal="right" vertical="center" wrapText="1"/>
    </xf>
    <xf numFmtId="165" fontId="19" fillId="5" borderId="22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8" xfId="3" applyNumberFormat="1" applyFont="1" applyFill="1" applyBorder="1" applyAlignment="1">
      <alignment horizontal="right" vertical="center" wrapText="1"/>
    </xf>
    <xf numFmtId="165" fontId="19" fillId="5" borderId="15" xfId="3" applyNumberFormat="1" applyFont="1" applyFill="1" applyBorder="1" applyAlignment="1">
      <alignment horizontal="right" vertical="center" wrapText="1"/>
    </xf>
    <xf numFmtId="0" fontId="9" fillId="0" borderId="0" xfId="0" applyFont="1"/>
    <xf numFmtId="166" fontId="27" fillId="0" borderId="0" xfId="0" applyNumberFormat="1" applyFont="1"/>
    <xf numFmtId="165" fontId="27" fillId="0" borderId="0" xfId="0" applyNumberFormat="1" applyFont="1"/>
    <xf numFmtId="0" fontId="19" fillId="5" borderId="0" xfId="0" applyFont="1" applyFill="1" applyBorder="1" applyAlignment="1">
      <alignment vertical="center" wrapText="1"/>
    </xf>
    <xf numFmtId="165" fontId="19" fillId="5" borderId="0" xfId="3" applyNumberFormat="1" applyFont="1" applyFill="1" applyBorder="1" applyAlignment="1">
      <alignment horizontal="right" vertical="center" wrapText="1"/>
    </xf>
    <xf numFmtId="165" fontId="19" fillId="6" borderId="0" xfId="3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8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0" xfId="0" applyFont="1" applyFill="1" applyBorder="1" applyAlignment="1">
      <alignment horizontal="center" vertical="center" textRotation="90" wrapText="1"/>
    </xf>
    <xf numFmtId="0" fontId="19" fillId="5" borderId="14" xfId="0" applyFont="1" applyFill="1" applyBorder="1" applyAlignment="1">
      <alignment horizontal="center" vertical="center" textRotation="90" wrapText="1"/>
    </xf>
    <xf numFmtId="0" fontId="19" fillId="5" borderId="21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5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F80"/>
  <sheetViews>
    <sheetView showGridLines="0" tabSelected="1" topLeftCell="A9" workbookViewId="0">
      <selection activeCell="F15" sqref="F15"/>
    </sheetView>
  </sheetViews>
  <sheetFormatPr baseColWidth="10" defaultRowHeight="12.5" x14ac:dyDescent="0.25"/>
  <cols>
    <col min="1" max="1" width="93.453125" bestFit="1" customWidth="1"/>
    <col min="2" max="2" width="6" bestFit="1" customWidth="1"/>
    <col min="3" max="4" width="15" style="47" bestFit="1" customWidth="1"/>
    <col min="5" max="5" width="12.26953125" style="47" customWidth="1"/>
  </cols>
  <sheetData>
    <row r="12" spans="1:6" ht="18" x14ac:dyDescent="0.25">
      <c r="A12" s="56" t="s">
        <v>130</v>
      </c>
      <c r="B12" s="57"/>
      <c r="C12" s="57"/>
      <c r="D12" s="57"/>
      <c r="E12" s="57"/>
    </row>
    <row r="13" spans="1:6" ht="18" x14ac:dyDescent="0.25">
      <c r="A13" s="56"/>
      <c r="B13" s="57"/>
      <c r="C13" s="57"/>
      <c r="D13" s="57"/>
      <c r="E13" s="57"/>
    </row>
    <row r="14" spans="1:6" ht="15" customHeight="1" thickBot="1" x14ac:dyDescent="0.3">
      <c r="A14" s="22" t="s">
        <v>32</v>
      </c>
      <c r="B14" s="23"/>
      <c r="C14" s="48" t="s">
        <v>145</v>
      </c>
      <c r="D14" s="49" t="s">
        <v>144</v>
      </c>
      <c r="E14" s="49" t="s">
        <v>137</v>
      </c>
    </row>
    <row r="15" spans="1:6" ht="15" customHeight="1" thickTop="1" x14ac:dyDescent="0.25">
      <c r="A15" s="24" t="s">
        <v>33</v>
      </c>
      <c r="B15" s="25"/>
      <c r="C15" s="72">
        <v>196.76654784081299</v>
      </c>
      <c r="D15" s="61">
        <v>188.85614583823599</v>
      </c>
      <c r="E15" s="61">
        <v>229.87492572580101</v>
      </c>
      <c r="F15" s="104"/>
    </row>
    <row r="16" spans="1:6" ht="15" customHeight="1" x14ac:dyDescent="0.25">
      <c r="A16" s="24" t="s">
        <v>34</v>
      </c>
      <c r="B16" s="25"/>
      <c r="C16" s="72">
        <v>11.172460626587599</v>
      </c>
      <c r="D16" s="61">
        <v>12.219940299678399</v>
      </c>
      <c r="E16" s="61">
        <v>16.406505170848398</v>
      </c>
      <c r="F16" s="104"/>
    </row>
    <row r="17" spans="1:6" ht="15" customHeight="1" x14ac:dyDescent="0.25">
      <c r="A17" s="26" t="s">
        <v>35</v>
      </c>
      <c r="B17" s="27"/>
      <c r="C17" s="72">
        <v>3605.0403365311199</v>
      </c>
      <c r="D17" s="61">
        <v>3436.3973057165899</v>
      </c>
      <c r="E17" s="61">
        <v>426.62571522417699</v>
      </c>
      <c r="F17" s="104"/>
    </row>
    <row r="18" spans="1:6" ht="15" customHeight="1" thickBot="1" x14ac:dyDescent="0.3">
      <c r="A18" s="28" t="s">
        <v>36</v>
      </c>
      <c r="B18" s="29"/>
      <c r="C18" s="63">
        <v>3812.97934499852</v>
      </c>
      <c r="D18" s="64">
        <v>3637.4733918545103</v>
      </c>
      <c r="E18" s="64">
        <v>672.90714612082604</v>
      </c>
      <c r="F18" s="104"/>
    </row>
    <row r="19" spans="1:6" ht="15" customHeight="1" x14ac:dyDescent="0.25">
      <c r="A19" s="24" t="s">
        <v>37</v>
      </c>
      <c r="B19" s="25"/>
      <c r="C19" s="72">
        <v>2466.7254758679105</v>
      </c>
      <c r="D19" s="61">
        <v>2410.9599086844</v>
      </c>
      <c r="E19" s="61">
        <v>2315.25712604912</v>
      </c>
      <c r="F19" s="104"/>
    </row>
    <row r="20" spans="1:6" ht="15" customHeight="1" x14ac:dyDescent="0.25">
      <c r="A20" s="24" t="s">
        <v>38</v>
      </c>
      <c r="B20" s="25"/>
      <c r="C20" s="72">
        <v>76.37290431837431</v>
      </c>
      <c r="D20" s="61">
        <v>144.57943045422499</v>
      </c>
      <c r="E20" s="61">
        <v>236.48300868082501</v>
      </c>
      <c r="F20" s="104"/>
    </row>
    <row r="21" spans="1:6" ht="15" customHeight="1" x14ac:dyDescent="0.25">
      <c r="A21" s="24" t="s">
        <v>39</v>
      </c>
      <c r="B21" s="25"/>
      <c r="C21" s="72">
        <v>302024.60863251501</v>
      </c>
      <c r="D21" s="61">
        <v>305704.87865278102</v>
      </c>
      <c r="E21" s="61">
        <v>303254.42290459899</v>
      </c>
      <c r="F21" s="104"/>
    </row>
    <row r="22" spans="1:6" ht="15" customHeight="1" x14ac:dyDescent="0.25">
      <c r="A22" s="24" t="s">
        <v>40</v>
      </c>
      <c r="B22" s="25"/>
      <c r="C22" s="72">
        <v>98682.258348690593</v>
      </c>
      <c r="D22" s="61">
        <v>90933.176078621997</v>
      </c>
      <c r="E22" s="61">
        <v>92769.765942774</v>
      </c>
      <c r="F22" s="104"/>
    </row>
    <row r="23" spans="1:6" ht="15" customHeight="1" x14ac:dyDescent="0.25">
      <c r="A23" s="24" t="s">
        <v>41</v>
      </c>
      <c r="B23" s="25"/>
      <c r="C23" s="72">
        <v>4944.5563391837704</v>
      </c>
      <c r="D23" s="61">
        <v>5123.0887951843406</v>
      </c>
      <c r="E23" s="61">
        <v>4698.5247487549295</v>
      </c>
      <c r="F23" s="104"/>
    </row>
    <row r="24" spans="1:6" ht="15" customHeight="1" x14ac:dyDescent="0.25">
      <c r="A24" s="26" t="s">
        <v>42</v>
      </c>
      <c r="B24" s="27"/>
      <c r="C24" s="65">
        <v>543.24</v>
      </c>
      <c r="D24" s="66">
        <v>530.59199999999998</v>
      </c>
      <c r="E24" s="66">
        <v>525.904</v>
      </c>
      <c r="F24" s="104"/>
    </row>
    <row r="25" spans="1:6" ht="15" customHeight="1" thickBot="1" x14ac:dyDescent="0.3">
      <c r="A25" s="28" t="s">
        <v>43</v>
      </c>
      <c r="B25" s="29"/>
      <c r="C25" s="63">
        <v>408737.761700576</v>
      </c>
      <c r="D25" s="64">
        <v>404847.27486572601</v>
      </c>
      <c r="E25" s="64">
        <v>403800.35773085803</v>
      </c>
      <c r="F25" s="104"/>
    </row>
    <row r="26" spans="1:6" ht="15" customHeight="1" thickBot="1" x14ac:dyDescent="0.3">
      <c r="A26" s="28" t="s">
        <v>44</v>
      </c>
      <c r="B26" s="29"/>
      <c r="C26" s="63">
        <v>2.4340000000000002</v>
      </c>
      <c r="D26" s="64">
        <v>3.5019999999999998</v>
      </c>
      <c r="E26" s="64">
        <v>5.5620000000000003</v>
      </c>
      <c r="F26" s="104"/>
    </row>
    <row r="27" spans="1:6" ht="15" customHeight="1" thickBot="1" x14ac:dyDescent="0.3">
      <c r="A27" s="28" t="s">
        <v>45</v>
      </c>
      <c r="B27" s="29"/>
      <c r="C27" s="63">
        <v>603.69058303414204</v>
      </c>
      <c r="D27" s="64">
        <v>526.63089323876204</v>
      </c>
      <c r="E27" s="64">
        <v>487.85066244268398</v>
      </c>
      <c r="F27" s="104"/>
    </row>
    <row r="28" spans="1:6" ht="15" customHeight="1" thickBot="1" x14ac:dyDescent="0.3">
      <c r="A28" s="28" t="s">
        <v>134</v>
      </c>
      <c r="B28" s="29"/>
      <c r="C28" s="63">
        <v>21156.688771880701</v>
      </c>
      <c r="D28" s="64">
        <v>21082.5640432562</v>
      </c>
      <c r="E28" s="64">
        <v>21409.722427221299</v>
      </c>
      <c r="F28" s="104"/>
    </row>
    <row r="29" spans="1:6" ht="15" customHeight="1" x14ac:dyDescent="0.25">
      <c r="A29" s="24" t="s">
        <v>46</v>
      </c>
      <c r="B29" s="25"/>
      <c r="C29" s="72">
        <v>5792.1112180093096</v>
      </c>
      <c r="D29" s="61">
        <v>2624.4667601244901</v>
      </c>
      <c r="E29" s="61">
        <v>3123.20410003904</v>
      </c>
      <c r="F29" s="104"/>
    </row>
    <row r="30" spans="1:6" ht="15" customHeight="1" x14ac:dyDescent="0.25">
      <c r="A30" s="24" t="s">
        <v>47</v>
      </c>
      <c r="B30" s="25"/>
      <c r="C30" s="72">
        <v>350.15658044430802</v>
      </c>
      <c r="D30" s="61">
        <v>693.47351029816002</v>
      </c>
      <c r="E30" s="61">
        <v>490.70074881063698</v>
      </c>
      <c r="F30" s="104"/>
    </row>
    <row r="31" spans="1:6" ht="15" customHeight="1" x14ac:dyDescent="0.25">
      <c r="A31" s="24" t="s">
        <v>48</v>
      </c>
      <c r="B31" s="25"/>
      <c r="C31" s="72">
        <v>5297.3402117629503</v>
      </c>
      <c r="D31" s="61">
        <v>4881.7128756625907</v>
      </c>
      <c r="E31" s="61">
        <v>5831.1979102283403</v>
      </c>
      <c r="F31" s="104"/>
    </row>
    <row r="32" spans="1:6" ht="15" customHeight="1" x14ac:dyDescent="0.25">
      <c r="A32" s="24" t="s">
        <v>49</v>
      </c>
      <c r="B32" s="25"/>
      <c r="C32" s="72">
        <v>385.00344595057402</v>
      </c>
      <c r="D32" s="61">
        <v>152.332768455983</v>
      </c>
      <c r="E32" s="61">
        <v>175.379668749221</v>
      </c>
      <c r="F32" s="104"/>
    </row>
    <row r="33" spans="1:6" ht="15" customHeight="1" x14ac:dyDescent="0.25">
      <c r="A33" s="24" t="s">
        <v>50</v>
      </c>
      <c r="B33" s="25"/>
      <c r="C33" s="72">
        <v>2239.240168410452</v>
      </c>
      <c r="D33" s="61">
        <v>2176.5745619075951</v>
      </c>
      <c r="E33" s="61">
        <v>2360.9416650841708</v>
      </c>
      <c r="F33" s="104"/>
    </row>
    <row r="34" spans="1:6" ht="15" customHeight="1" x14ac:dyDescent="0.25">
      <c r="A34" s="24" t="s">
        <v>51</v>
      </c>
      <c r="B34" s="25"/>
      <c r="C34" s="72">
        <v>0</v>
      </c>
      <c r="D34" s="61">
        <v>0</v>
      </c>
      <c r="E34" s="61">
        <v>0</v>
      </c>
      <c r="F34" s="104"/>
    </row>
    <row r="35" spans="1:6" ht="15" customHeight="1" x14ac:dyDescent="0.25">
      <c r="A35" s="26" t="s">
        <v>52</v>
      </c>
      <c r="B35" s="27"/>
      <c r="C35" s="65">
        <v>240.18602436095401</v>
      </c>
      <c r="D35" s="66">
        <v>180.15368349210001</v>
      </c>
      <c r="E35" s="66">
        <v>200.90317900408198</v>
      </c>
      <c r="F35" s="104"/>
    </row>
    <row r="36" spans="1:6" ht="15" customHeight="1" thickBot="1" x14ac:dyDescent="0.3">
      <c r="A36" s="28" t="s">
        <v>53</v>
      </c>
      <c r="B36" s="29"/>
      <c r="C36" s="63">
        <v>14304.0376489385</v>
      </c>
      <c r="D36" s="64">
        <v>10708.714159940901</v>
      </c>
      <c r="E36" s="64">
        <v>12182.327271915499</v>
      </c>
      <c r="F36" s="104"/>
    </row>
    <row r="37" spans="1:6" ht="15" customHeight="1" thickBot="1" x14ac:dyDescent="0.3">
      <c r="A37" s="28" t="s">
        <v>54</v>
      </c>
      <c r="B37" s="29"/>
      <c r="C37" s="63">
        <v>0</v>
      </c>
      <c r="D37" s="64">
        <v>0</v>
      </c>
      <c r="E37" s="64">
        <v>0</v>
      </c>
      <c r="F37" s="104"/>
    </row>
    <row r="38" spans="1:6" ht="15" customHeight="1" thickBot="1" x14ac:dyDescent="0.3">
      <c r="A38" s="28" t="s">
        <v>55</v>
      </c>
      <c r="B38" s="29"/>
      <c r="C38" s="63">
        <v>1394.94140485912</v>
      </c>
      <c r="D38" s="64">
        <v>1733.98104003352</v>
      </c>
      <c r="E38" s="64">
        <v>1807.6167568696198</v>
      </c>
      <c r="F38" s="104"/>
    </row>
    <row r="39" spans="1:6" ht="15" customHeight="1" thickBot="1" x14ac:dyDescent="0.3">
      <c r="A39" s="30" t="s">
        <v>56</v>
      </c>
      <c r="B39" s="23"/>
      <c r="C39" s="77">
        <v>450012.53345428698</v>
      </c>
      <c r="D39" s="78">
        <v>442540.14039404999</v>
      </c>
      <c r="E39" s="78">
        <v>440366.343995428</v>
      </c>
      <c r="F39" s="104"/>
    </row>
    <row r="40" spans="1:6" ht="13" thickTop="1" x14ac:dyDescent="0.25">
      <c r="A40" s="21"/>
    </row>
    <row r="42" spans="1:6" ht="13.5" thickBot="1" x14ac:dyDescent="0.3">
      <c r="A42" s="22" t="s">
        <v>57</v>
      </c>
      <c r="B42" s="23"/>
      <c r="C42" s="48" t="s">
        <v>145</v>
      </c>
      <c r="D42" s="49" t="s">
        <v>144</v>
      </c>
      <c r="E42" s="49" t="s">
        <v>137</v>
      </c>
    </row>
    <row r="43" spans="1:6" ht="13" thickTop="1" x14ac:dyDescent="0.25">
      <c r="A43" s="24" t="s">
        <v>58</v>
      </c>
      <c r="B43" s="25"/>
      <c r="C43" s="72">
        <v>686.61812459999999</v>
      </c>
      <c r="D43" s="61">
        <v>686.61812459999999</v>
      </c>
      <c r="E43" s="61">
        <v>686.61812459999999</v>
      </c>
      <c r="F43" s="104"/>
    </row>
    <row r="44" spans="1:6" x14ac:dyDescent="0.25">
      <c r="A44" s="24" t="s">
        <v>59</v>
      </c>
      <c r="B44" s="25"/>
      <c r="C44" s="72">
        <v>1736.3320000000001</v>
      </c>
      <c r="D44" s="61">
        <v>1736.3320000000001</v>
      </c>
      <c r="E44" s="61">
        <v>1736.3320000000001</v>
      </c>
      <c r="F44" s="104"/>
    </row>
    <row r="45" spans="1:6" x14ac:dyDescent="0.25">
      <c r="A45" s="26" t="s">
        <v>60</v>
      </c>
      <c r="B45" s="27"/>
      <c r="C45" s="65">
        <v>4195.6873353301798</v>
      </c>
      <c r="D45" s="66">
        <v>4362.2131367322509</v>
      </c>
      <c r="E45" s="66">
        <v>3866.2055294034799</v>
      </c>
      <c r="F45" s="104"/>
    </row>
    <row r="46" spans="1:6" x14ac:dyDescent="0.25">
      <c r="A46" s="31" t="s">
        <v>61</v>
      </c>
      <c r="B46" s="32"/>
      <c r="C46" s="67">
        <v>2.8610500000000001</v>
      </c>
      <c r="D46" s="74">
        <v>-15.8560233</v>
      </c>
      <c r="E46" s="74">
        <v>8.0832525999999998</v>
      </c>
      <c r="F46" s="104"/>
    </row>
    <row r="47" spans="1:6" x14ac:dyDescent="0.25">
      <c r="A47" s="31" t="s">
        <v>62</v>
      </c>
      <c r="B47" s="32"/>
      <c r="C47" s="67">
        <v>1881.3150000000001</v>
      </c>
      <c r="D47" s="68">
        <v>1881.3150000000001</v>
      </c>
      <c r="E47" s="68">
        <v>1881.3150000000001</v>
      </c>
      <c r="F47" s="104"/>
    </row>
    <row r="48" spans="1:6" x14ac:dyDescent="0.25">
      <c r="A48" s="31" t="s">
        <v>63</v>
      </c>
      <c r="B48" s="32"/>
      <c r="C48" s="67">
        <v>12101.452415404799</v>
      </c>
      <c r="D48" s="68">
        <v>11837.206161084101</v>
      </c>
      <c r="E48" s="68">
        <v>10383.6752195237</v>
      </c>
      <c r="F48" s="104"/>
    </row>
    <row r="49" spans="1:6" x14ac:dyDescent="0.25">
      <c r="A49" s="31" t="s">
        <v>64</v>
      </c>
      <c r="B49" s="32"/>
      <c r="C49" s="67">
        <v>690.02345735696099</v>
      </c>
      <c r="D49" s="68">
        <v>1349.9757128016499</v>
      </c>
      <c r="E49" s="68">
        <v>1411.69990376594</v>
      </c>
      <c r="F49" s="104"/>
    </row>
    <row r="50" spans="1:6" x14ac:dyDescent="0.25">
      <c r="A50" s="31" t="s">
        <v>65</v>
      </c>
      <c r="B50" s="32"/>
      <c r="C50" s="67">
        <v>-1012.11190599576</v>
      </c>
      <c r="D50" s="74">
        <v>-1157.6188290565901</v>
      </c>
      <c r="E50" s="74">
        <v>-580.65492828175991</v>
      </c>
      <c r="F50" s="104"/>
    </row>
    <row r="51" spans="1:6" ht="13.5" thickBot="1" x14ac:dyDescent="0.3">
      <c r="A51" s="28" t="s">
        <v>66</v>
      </c>
      <c r="B51" s="29"/>
      <c r="C51" s="63">
        <v>20282.177476696099</v>
      </c>
      <c r="D51" s="64">
        <v>20680.185282861399</v>
      </c>
      <c r="E51" s="64">
        <v>19393.274101611398</v>
      </c>
      <c r="F51" s="104"/>
    </row>
    <row r="52" spans="1:6" x14ac:dyDescent="0.25">
      <c r="A52" s="26" t="s">
        <v>67</v>
      </c>
      <c r="B52" s="27"/>
      <c r="C52" s="65">
        <v>3408.9358325389103</v>
      </c>
      <c r="D52" s="66">
        <v>3319.1514310328002</v>
      </c>
      <c r="E52" s="66">
        <v>1794.74129831652</v>
      </c>
      <c r="F52" s="104"/>
    </row>
    <row r="53" spans="1:6" ht="13.5" thickBot="1" x14ac:dyDescent="0.3">
      <c r="A53" s="28" t="s">
        <v>68</v>
      </c>
      <c r="B53" s="29"/>
      <c r="C53" s="63">
        <v>23691.113309235101</v>
      </c>
      <c r="D53" s="64">
        <v>23999.336713894201</v>
      </c>
      <c r="E53" s="64">
        <v>21188.015399927899</v>
      </c>
      <c r="F53" s="104"/>
    </row>
    <row r="54" spans="1:6" x14ac:dyDescent="0.25">
      <c r="A54" s="24" t="s">
        <v>69</v>
      </c>
      <c r="B54" s="25"/>
      <c r="C54" s="72">
        <v>175808.83267466587</v>
      </c>
      <c r="D54" s="61">
        <v>171903.11796821319</v>
      </c>
      <c r="E54" s="61">
        <v>170190.61569686286</v>
      </c>
      <c r="F54" s="104"/>
    </row>
    <row r="55" spans="1:6" x14ac:dyDescent="0.25">
      <c r="A55" s="26" t="s">
        <v>70</v>
      </c>
      <c r="B55" s="27"/>
      <c r="C55" s="65">
        <v>63827.973967823898</v>
      </c>
      <c r="D55" s="66">
        <v>57293.205992939504</v>
      </c>
      <c r="E55" s="66">
        <v>56648.968953384901</v>
      </c>
      <c r="F55" s="104"/>
    </row>
    <row r="56" spans="1:6" ht="13.5" thickBot="1" x14ac:dyDescent="0.3">
      <c r="A56" s="28" t="s">
        <v>71</v>
      </c>
      <c r="B56" s="29"/>
      <c r="C56" s="63">
        <v>239636.80664248898</v>
      </c>
      <c r="D56" s="64">
        <v>229196.32396115299</v>
      </c>
      <c r="E56" s="64">
        <v>226839.58465024701</v>
      </c>
      <c r="F56" s="104"/>
    </row>
    <row r="57" spans="1:6" ht="15.5" x14ac:dyDescent="0.25">
      <c r="A57" s="24" t="s">
        <v>72</v>
      </c>
      <c r="B57" s="25"/>
      <c r="C57" s="72">
        <v>102053.499446232</v>
      </c>
      <c r="D57" s="61">
        <v>106260.772374206</v>
      </c>
      <c r="E57" s="61">
        <v>112776.212319397</v>
      </c>
      <c r="F57" s="104"/>
    </row>
    <row r="58" spans="1:6" ht="15.5" x14ac:dyDescent="0.25">
      <c r="A58" s="24" t="s">
        <v>73</v>
      </c>
      <c r="B58" s="25"/>
      <c r="C58" s="72">
        <v>539.05013124470793</v>
      </c>
      <c r="D58" s="61">
        <v>494.09119282968499</v>
      </c>
      <c r="E58" s="61">
        <v>635.75116781451402</v>
      </c>
      <c r="F58" s="104"/>
    </row>
    <row r="59" spans="1:6" ht="15.5" x14ac:dyDescent="0.25">
      <c r="A59" s="26" t="s">
        <v>74</v>
      </c>
      <c r="B59" s="27"/>
      <c r="C59" s="65">
        <v>10346.259</v>
      </c>
      <c r="D59" s="66">
        <v>9559.4869999999992</v>
      </c>
      <c r="E59" s="66">
        <v>8806.5450000000001</v>
      </c>
      <c r="F59" s="104"/>
    </row>
    <row r="60" spans="1:6" ht="13.5" thickBot="1" x14ac:dyDescent="0.3">
      <c r="A60" s="28" t="s">
        <v>75</v>
      </c>
      <c r="B60" s="29"/>
      <c r="C60" s="63">
        <v>112938.80857747699</v>
      </c>
      <c r="D60" s="64">
        <v>116314.350567035</v>
      </c>
      <c r="E60" s="64">
        <v>122218.508487211</v>
      </c>
      <c r="F60" s="104"/>
    </row>
    <row r="61" spans="1:6" x14ac:dyDescent="0.25">
      <c r="A61" s="24" t="s">
        <v>76</v>
      </c>
      <c r="B61" s="25"/>
      <c r="C61" s="72">
        <v>0</v>
      </c>
      <c r="D61" s="61">
        <v>0</v>
      </c>
      <c r="E61" s="61">
        <v>0</v>
      </c>
      <c r="F61" s="104"/>
    </row>
    <row r="62" spans="1:6" x14ac:dyDescent="0.25">
      <c r="A62" s="26" t="s">
        <v>77</v>
      </c>
      <c r="B62" s="27"/>
      <c r="C62" s="65">
        <v>29899.830999999998</v>
      </c>
      <c r="D62" s="66">
        <v>31587.018</v>
      </c>
      <c r="E62" s="66">
        <v>29254.708999999999</v>
      </c>
      <c r="F62" s="104"/>
    </row>
    <row r="63" spans="1:6" ht="13.5" thickBot="1" x14ac:dyDescent="0.3">
      <c r="A63" s="28" t="s">
        <v>78</v>
      </c>
      <c r="B63" s="29"/>
      <c r="C63" s="63">
        <v>382475.44621996599</v>
      </c>
      <c r="D63" s="64">
        <v>377097.692528188</v>
      </c>
      <c r="E63" s="64">
        <v>378312.80213745899</v>
      </c>
      <c r="F63" s="104"/>
    </row>
    <row r="64" spans="1:6" ht="13.5" thickBot="1" x14ac:dyDescent="0.3">
      <c r="A64" s="28" t="s">
        <v>79</v>
      </c>
      <c r="B64" s="29"/>
      <c r="C64" s="63">
        <v>293.44984847479697</v>
      </c>
      <c r="D64" s="64">
        <v>286.62430441362301</v>
      </c>
      <c r="E64" s="64">
        <v>324.96776565092301</v>
      </c>
      <c r="F64" s="104"/>
    </row>
    <row r="65" spans="1:6" x14ac:dyDescent="0.25">
      <c r="A65" s="26" t="s">
        <v>80</v>
      </c>
      <c r="B65" s="27"/>
      <c r="C65" s="65">
        <v>7442.5429999999997</v>
      </c>
      <c r="D65" s="66">
        <v>6824.1580000000004</v>
      </c>
      <c r="E65" s="66">
        <v>6380.6869999999999</v>
      </c>
      <c r="F65" s="104"/>
    </row>
    <row r="66" spans="1:6" x14ac:dyDescent="0.25">
      <c r="A66" s="26" t="s">
        <v>135</v>
      </c>
      <c r="B66" s="27"/>
      <c r="C66" s="65">
        <v>0</v>
      </c>
      <c r="D66" s="66">
        <v>0</v>
      </c>
      <c r="E66" s="66">
        <v>4.8360000000000003</v>
      </c>
      <c r="F66" s="104"/>
    </row>
    <row r="67" spans="1:6" ht="13.5" thickBot="1" x14ac:dyDescent="0.3">
      <c r="A67" s="28" t="s">
        <v>81</v>
      </c>
      <c r="B67" s="29"/>
      <c r="C67" s="63">
        <v>7442.5429999999997</v>
      </c>
      <c r="D67" s="64">
        <v>6824.1580000000004</v>
      </c>
      <c r="E67" s="64">
        <v>6385.5230000000001</v>
      </c>
      <c r="F67" s="104"/>
    </row>
    <row r="68" spans="1:6" x14ac:dyDescent="0.25">
      <c r="A68" s="24" t="s">
        <v>82</v>
      </c>
      <c r="B68" s="25"/>
      <c r="C68" s="72">
        <v>14029.281999999999</v>
      </c>
      <c r="D68" s="61">
        <v>13957.72</v>
      </c>
      <c r="E68" s="61">
        <v>12599.105</v>
      </c>
      <c r="F68" s="104"/>
    </row>
    <row r="69" spans="1:6" x14ac:dyDescent="0.25">
      <c r="A69" s="24" t="s">
        <v>83</v>
      </c>
      <c r="B69" s="25"/>
      <c r="C69" s="72">
        <v>153.96299999999999</v>
      </c>
      <c r="D69" s="61">
        <v>117.322</v>
      </c>
      <c r="E69" s="61">
        <v>192.40700000000001</v>
      </c>
      <c r="F69" s="104"/>
    </row>
    <row r="70" spans="1:6" x14ac:dyDescent="0.25">
      <c r="A70" s="24" t="s">
        <v>84</v>
      </c>
      <c r="B70" s="25"/>
      <c r="C70" s="72">
        <v>15852.5831545125</v>
      </c>
      <c r="D70" s="61">
        <v>13270.1193257085</v>
      </c>
      <c r="E70" s="61">
        <v>13842.936631341601</v>
      </c>
      <c r="F70" s="104"/>
    </row>
    <row r="71" spans="1:6" x14ac:dyDescent="0.25">
      <c r="A71" s="24" t="s">
        <v>85</v>
      </c>
      <c r="B71" s="25"/>
      <c r="C71" s="72">
        <v>224.01186861120999</v>
      </c>
      <c r="D71" s="61">
        <v>183.994699864035</v>
      </c>
      <c r="E71" s="61">
        <v>272.21455586931398</v>
      </c>
      <c r="F71" s="104"/>
    </row>
    <row r="72" spans="1:6" x14ac:dyDescent="0.25">
      <c r="A72" s="26" t="s">
        <v>86</v>
      </c>
      <c r="B72" s="27"/>
      <c r="C72" s="65">
        <v>81.766999999999996</v>
      </c>
      <c r="D72" s="66">
        <v>81.841999999999999</v>
      </c>
      <c r="E72" s="66">
        <v>74.613</v>
      </c>
      <c r="F72" s="104"/>
    </row>
    <row r="73" spans="1:6" x14ac:dyDescent="0.25">
      <c r="A73" s="31" t="s">
        <v>87</v>
      </c>
      <c r="B73" s="32"/>
      <c r="C73" s="67">
        <v>438.75156130398</v>
      </c>
      <c r="D73" s="68">
        <v>399.66268620067495</v>
      </c>
      <c r="E73" s="68">
        <v>699.32812999999999</v>
      </c>
      <c r="F73" s="104"/>
    </row>
    <row r="74" spans="1:6" x14ac:dyDescent="0.25">
      <c r="A74" s="31" t="s">
        <v>42</v>
      </c>
      <c r="B74" s="32"/>
      <c r="C74" s="67">
        <v>999.58199999999999</v>
      </c>
      <c r="D74" s="68">
        <v>912.30100000000004</v>
      </c>
      <c r="E74" s="68">
        <v>1131.98</v>
      </c>
      <c r="F74" s="104"/>
    </row>
    <row r="75" spans="1:6" x14ac:dyDescent="0.25">
      <c r="A75" s="31" t="s">
        <v>88</v>
      </c>
      <c r="B75" s="32"/>
      <c r="C75" s="67">
        <v>863.98913801862795</v>
      </c>
      <c r="D75" s="68">
        <v>982.97540487957997</v>
      </c>
      <c r="E75" s="68">
        <v>753.10901649799609</v>
      </c>
      <c r="F75" s="104"/>
    </row>
    <row r="76" spans="1:6" x14ac:dyDescent="0.25">
      <c r="A76" s="31" t="s">
        <v>89</v>
      </c>
      <c r="B76" s="32"/>
      <c r="C76" s="67">
        <v>3466.05126476433</v>
      </c>
      <c r="D76" s="68">
        <v>4426.3916415009498</v>
      </c>
      <c r="E76" s="68">
        <v>4589.34226888178</v>
      </c>
      <c r="F76" s="104"/>
    </row>
    <row r="77" spans="1:6" ht="13.5" thickBot="1" x14ac:dyDescent="0.3">
      <c r="A77" s="28" t="s">
        <v>90</v>
      </c>
      <c r="B77" s="29"/>
      <c r="C77" s="63">
        <v>36109.980987210598</v>
      </c>
      <c r="D77" s="64">
        <v>34332.328758153802</v>
      </c>
      <c r="E77" s="64">
        <v>34155.035602590702</v>
      </c>
      <c r="F77" s="104"/>
    </row>
    <row r="78" spans="1:6" ht="13.5" thickBot="1" x14ac:dyDescent="0.3">
      <c r="A78" s="28" t="s">
        <v>91</v>
      </c>
      <c r="B78" s="29"/>
      <c r="C78" s="63">
        <v>0</v>
      </c>
      <c r="D78" s="64">
        <v>0</v>
      </c>
      <c r="E78" s="64">
        <v>0</v>
      </c>
      <c r="F78" s="104"/>
    </row>
    <row r="79" spans="1:6" ht="13.5" thickBot="1" x14ac:dyDescent="0.3">
      <c r="A79" s="30" t="s">
        <v>92</v>
      </c>
      <c r="B79" s="23"/>
      <c r="C79" s="77">
        <v>450012.533364887</v>
      </c>
      <c r="D79" s="78">
        <v>442540.14030465001</v>
      </c>
      <c r="E79" s="78">
        <v>440366.34390562802</v>
      </c>
      <c r="F79" s="104"/>
    </row>
    <row r="80" spans="1:6" ht="13" thickTop="1" x14ac:dyDescent="0.25"/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F51"/>
  <sheetViews>
    <sheetView showGridLines="0" workbookViewId="0">
      <selection activeCell="F12" sqref="F12"/>
    </sheetView>
  </sheetViews>
  <sheetFormatPr baseColWidth="10" defaultRowHeight="12.5" x14ac:dyDescent="0.25"/>
  <cols>
    <col min="1" max="1" width="78.1796875" bestFit="1" customWidth="1"/>
    <col min="3" max="3" width="18.26953125" style="47" bestFit="1" customWidth="1"/>
    <col min="4" max="5" width="14.1796875" style="47" customWidth="1"/>
  </cols>
  <sheetData>
    <row r="11" spans="1:6" ht="18" x14ac:dyDescent="0.25">
      <c r="A11" s="56" t="s">
        <v>131</v>
      </c>
      <c r="B11" s="57"/>
      <c r="C11" s="57"/>
      <c r="D11" s="57"/>
      <c r="E11" s="57"/>
    </row>
    <row r="12" spans="1:6" ht="27.75" customHeight="1" thickBot="1" x14ac:dyDescent="0.3">
      <c r="A12" s="22" t="s">
        <v>93</v>
      </c>
      <c r="B12" s="23"/>
      <c r="C12" s="48" t="s">
        <v>145</v>
      </c>
      <c r="D12" s="49" t="s">
        <v>144</v>
      </c>
      <c r="E12" s="49" t="s">
        <v>138</v>
      </c>
    </row>
    <row r="13" spans="1:6" ht="16.5" customHeight="1" thickTop="1" x14ac:dyDescent="0.25">
      <c r="A13" s="24" t="s">
        <v>94</v>
      </c>
      <c r="B13" s="25"/>
      <c r="C13" s="60">
        <v>16378.903139266899</v>
      </c>
      <c r="D13" s="61">
        <v>27116.913303784357</v>
      </c>
      <c r="E13" s="61">
        <v>11519.024704875828</v>
      </c>
      <c r="F13" s="104"/>
    </row>
    <row r="14" spans="1:6" ht="16.5" customHeight="1" x14ac:dyDescent="0.25">
      <c r="A14" s="24" t="s">
        <v>95</v>
      </c>
      <c r="B14" s="25"/>
      <c r="C14" s="60">
        <v>-105.82646775416201</v>
      </c>
      <c r="D14" s="62">
        <v>-194.49901121533699</v>
      </c>
      <c r="E14" s="62">
        <v>-46.741565456466297</v>
      </c>
      <c r="F14" s="104"/>
    </row>
    <row r="15" spans="1:6" ht="16.5" customHeight="1" thickBot="1" x14ac:dyDescent="0.3">
      <c r="A15" s="28" t="s">
        <v>96</v>
      </c>
      <c r="B15" s="29"/>
      <c r="C15" s="63">
        <v>16273.076671512799</v>
      </c>
      <c r="D15" s="64">
        <v>26922.414292568999</v>
      </c>
      <c r="E15" s="64">
        <v>11472.2831394194</v>
      </c>
      <c r="F15" s="104"/>
    </row>
    <row r="16" spans="1:6" ht="16.5" customHeight="1" thickBot="1" x14ac:dyDescent="0.3">
      <c r="A16" s="28" t="s">
        <v>97</v>
      </c>
      <c r="B16" s="29"/>
      <c r="C16" s="63">
        <v>50.492235795127499</v>
      </c>
      <c r="D16" s="64">
        <v>121.796348589122</v>
      </c>
      <c r="E16" s="64">
        <v>63.6208678992421</v>
      </c>
      <c r="F16" s="104"/>
    </row>
    <row r="17" spans="1:6" ht="16.5" customHeight="1" thickBot="1" x14ac:dyDescent="0.3">
      <c r="A17" s="28" t="s">
        <v>98</v>
      </c>
      <c r="B17" s="29"/>
      <c r="C17" s="63">
        <v>0</v>
      </c>
      <c r="D17" s="64">
        <v>0</v>
      </c>
      <c r="E17" s="64">
        <v>0</v>
      </c>
      <c r="F17" s="104"/>
    </row>
    <row r="18" spans="1:6" ht="16.5" customHeight="1" x14ac:dyDescent="0.25">
      <c r="A18" s="26" t="s">
        <v>136</v>
      </c>
      <c r="B18" s="27"/>
      <c r="C18" s="65">
        <v>2975.199358996334</v>
      </c>
      <c r="D18" s="66">
        <v>5714.2440913955106</v>
      </c>
      <c r="E18" s="66">
        <v>3516.63275106847</v>
      </c>
      <c r="F18" s="104"/>
    </row>
    <row r="19" spans="1:6" ht="16.5" customHeight="1" x14ac:dyDescent="0.25">
      <c r="A19" s="31" t="s">
        <v>99</v>
      </c>
      <c r="B19" s="32"/>
      <c r="C19" s="67">
        <v>466.60360642700897</v>
      </c>
      <c r="D19" s="68">
        <v>389.39543333834797</v>
      </c>
      <c r="E19" s="68">
        <v>505.44657842650003</v>
      </c>
      <c r="F19" s="104"/>
    </row>
    <row r="20" spans="1:6" ht="16.5" customHeight="1" x14ac:dyDescent="0.25">
      <c r="A20" s="33" t="s">
        <v>100</v>
      </c>
      <c r="B20" s="34"/>
      <c r="C20" s="60">
        <v>3847.0155216226299</v>
      </c>
      <c r="D20" s="69">
        <v>1609.7087687992801</v>
      </c>
      <c r="E20" s="69">
        <v>-2430.8556107254803</v>
      </c>
      <c r="F20" s="104"/>
    </row>
    <row r="21" spans="1:6" ht="16.5" customHeight="1" x14ac:dyDescent="0.25">
      <c r="A21" s="26" t="s">
        <v>101</v>
      </c>
      <c r="B21" s="27"/>
      <c r="C21" s="65">
        <v>88.012</v>
      </c>
      <c r="D21" s="66">
        <v>-5.5616496250697303</v>
      </c>
      <c r="E21" s="66">
        <v>-150.31200000000001</v>
      </c>
      <c r="F21" s="104"/>
    </row>
    <row r="22" spans="1:6" ht="16.5" customHeight="1" thickBot="1" x14ac:dyDescent="0.3">
      <c r="A22" s="35" t="s">
        <v>102</v>
      </c>
      <c r="B22" s="36"/>
      <c r="C22" s="70">
        <v>7376.8304870459724</v>
      </c>
      <c r="D22" s="71">
        <v>7707.786643908069</v>
      </c>
      <c r="E22" s="71">
        <v>1440.9117187694901</v>
      </c>
      <c r="F22" s="104"/>
    </row>
    <row r="23" spans="1:6" ht="16.5" customHeight="1" thickBot="1" x14ac:dyDescent="0.3">
      <c r="A23" s="28" t="s">
        <v>103</v>
      </c>
      <c r="B23" s="29"/>
      <c r="C23" s="63">
        <v>23700.399394353899</v>
      </c>
      <c r="D23" s="64">
        <v>34751.997285066194</v>
      </c>
      <c r="E23" s="64">
        <v>12976.8157260881</v>
      </c>
      <c r="F23" s="104"/>
    </row>
    <row r="24" spans="1:6" ht="16.5" customHeight="1" x14ac:dyDescent="0.25">
      <c r="A24" s="24" t="s">
        <v>104</v>
      </c>
      <c r="B24" s="25"/>
      <c r="C24" s="60">
        <v>-20212.968271447498</v>
      </c>
      <c r="D24" s="62">
        <v>-27686.0003981958</v>
      </c>
      <c r="E24" s="62">
        <v>-9040.3795260790193</v>
      </c>
      <c r="F24" s="104"/>
    </row>
    <row r="25" spans="1:6" ht="16.5" customHeight="1" x14ac:dyDescent="0.25">
      <c r="A25" s="24" t="s">
        <v>105</v>
      </c>
      <c r="B25" s="25"/>
      <c r="C25" s="72">
        <v>62.078947082952013</v>
      </c>
      <c r="D25" s="73">
        <v>141.54922463389707</v>
      </c>
      <c r="E25" s="73">
        <v>60.990210448296921</v>
      </c>
      <c r="F25" s="104"/>
    </row>
    <row r="26" spans="1:6" ht="16.5" customHeight="1" x14ac:dyDescent="0.25">
      <c r="A26" s="24" t="s">
        <v>106</v>
      </c>
      <c r="B26" s="25"/>
      <c r="C26" s="72">
        <v>-0.33400000000000002</v>
      </c>
      <c r="D26" s="62">
        <v>-2.9260000000000002</v>
      </c>
      <c r="E26" s="62">
        <v>-2.8000000000000001E-2</v>
      </c>
      <c r="F26" s="104"/>
    </row>
    <row r="27" spans="1:6" ht="16.5" customHeight="1" x14ac:dyDescent="0.25">
      <c r="A27" s="24" t="s">
        <v>107</v>
      </c>
      <c r="B27" s="25"/>
      <c r="C27" s="60">
        <v>-1926.1064306922299</v>
      </c>
      <c r="D27" s="62">
        <v>-3905.68378380384</v>
      </c>
      <c r="E27" s="62">
        <v>-1930.12102255591</v>
      </c>
      <c r="F27" s="104"/>
    </row>
    <row r="28" spans="1:6" ht="16.5" customHeight="1" x14ac:dyDescent="0.25">
      <c r="A28" s="24" t="s">
        <v>108</v>
      </c>
      <c r="B28" s="25"/>
      <c r="C28" s="60">
        <v>-70.557285074508087</v>
      </c>
      <c r="D28" s="62">
        <v>-23.2278176807569</v>
      </c>
      <c r="E28" s="62">
        <v>-11.6421718140345</v>
      </c>
      <c r="F28" s="104"/>
    </row>
    <row r="29" spans="1:6" ht="16.5" customHeight="1" x14ac:dyDescent="0.25">
      <c r="A29" s="24" t="s">
        <v>109</v>
      </c>
      <c r="B29" s="25"/>
      <c r="C29" s="60">
        <v>-113.006787051331</v>
      </c>
      <c r="D29" s="62">
        <v>-227.74603921802</v>
      </c>
      <c r="E29" s="62">
        <v>-122.860923896431</v>
      </c>
      <c r="F29" s="104"/>
    </row>
    <row r="30" spans="1:6" ht="16.5" customHeight="1" x14ac:dyDescent="0.25">
      <c r="A30" s="26" t="s">
        <v>110</v>
      </c>
      <c r="B30" s="27"/>
      <c r="C30" s="67">
        <v>-167.54167870025199</v>
      </c>
      <c r="D30" s="74">
        <v>-515.42190454611102</v>
      </c>
      <c r="E30" s="74">
        <v>-218.53470229246901</v>
      </c>
      <c r="F30" s="104"/>
    </row>
    <row r="31" spans="1:6" ht="16.5" customHeight="1" thickBot="1" x14ac:dyDescent="0.3">
      <c r="A31" s="28" t="s">
        <v>111</v>
      </c>
      <c r="B31" s="29"/>
      <c r="C31" s="63">
        <v>-22428.435505882895</v>
      </c>
      <c r="D31" s="75">
        <v>-32219.45671881059</v>
      </c>
      <c r="E31" s="75">
        <v>-11666.9246798242</v>
      </c>
      <c r="F31" s="104"/>
    </row>
    <row r="32" spans="1:6" ht="16.5" customHeight="1" thickBot="1" x14ac:dyDescent="0.3">
      <c r="A32" s="28" t="s">
        <v>112</v>
      </c>
      <c r="B32" s="29"/>
      <c r="C32" s="63">
        <v>1271.96388847094</v>
      </c>
      <c r="D32" s="64">
        <v>2532.5405662556204</v>
      </c>
      <c r="E32" s="64">
        <v>1309.8910462639599</v>
      </c>
      <c r="F32" s="104"/>
    </row>
    <row r="33" spans="1:6" ht="16.5" customHeight="1" x14ac:dyDescent="0.25">
      <c r="A33" s="26" t="s">
        <v>113</v>
      </c>
      <c r="B33" s="27"/>
      <c r="C33" s="65">
        <v>-4.0347324833449401</v>
      </c>
      <c r="D33" s="76">
        <v>-25.925000000000001</v>
      </c>
      <c r="E33" s="76">
        <v>-25.114999999999998</v>
      </c>
      <c r="F33" s="104"/>
    </row>
    <row r="34" spans="1:6" ht="16.5" customHeight="1" thickBot="1" x14ac:dyDescent="0.3">
      <c r="A34" s="28" t="s">
        <v>114</v>
      </c>
      <c r="B34" s="29"/>
      <c r="C34" s="63">
        <v>1267.9291559875951</v>
      </c>
      <c r="D34" s="64">
        <v>2506.6155662556203</v>
      </c>
      <c r="E34" s="64">
        <v>1284.7760462639599</v>
      </c>
      <c r="F34" s="104"/>
    </row>
    <row r="35" spans="1:6" ht="16.5" customHeight="1" x14ac:dyDescent="0.25">
      <c r="A35" s="24" t="s">
        <v>115</v>
      </c>
      <c r="B35" s="25"/>
      <c r="C35" s="60">
        <v>-120.319</v>
      </c>
      <c r="D35" s="62">
        <v>-251.65199999999999</v>
      </c>
      <c r="E35" s="62">
        <v>-127.765</v>
      </c>
      <c r="F35" s="104"/>
    </row>
    <row r="36" spans="1:6" ht="16.5" customHeight="1" x14ac:dyDescent="0.25">
      <c r="A36" s="24" t="s">
        <v>116</v>
      </c>
      <c r="B36" s="25"/>
      <c r="C36" s="72">
        <v>0</v>
      </c>
      <c r="D36" s="61">
        <v>0</v>
      </c>
      <c r="E36" s="61">
        <v>0</v>
      </c>
      <c r="F36" s="104"/>
    </row>
    <row r="37" spans="1:6" ht="16.5" customHeight="1" x14ac:dyDescent="0.25">
      <c r="A37" s="24" t="s">
        <v>117</v>
      </c>
      <c r="B37" s="25"/>
      <c r="C37" s="72">
        <v>24.835691496712201</v>
      </c>
      <c r="D37" s="61">
        <v>51.812351264538499</v>
      </c>
      <c r="E37" s="61">
        <v>25.448667145247899</v>
      </c>
      <c r="F37" s="104"/>
    </row>
    <row r="38" spans="1:6" ht="16.5" customHeight="1" x14ac:dyDescent="0.25">
      <c r="A38" s="24" t="s">
        <v>118</v>
      </c>
      <c r="B38" s="25"/>
      <c r="C38" s="60">
        <v>-371.039806796932</v>
      </c>
      <c r="D38" s="62">
        <v>-688.90258687118694</v>
      </c>
      <c r="E38" s="62">
        <v>-412.11259343481902</v>
      </c>
      <c r="F38" s="104"/>
    </row>
    <row r="39" spans="1:6" ht="16.5" customHeight="1" x14ac:dyDescent="0.25">
      <c r="A39" s="26" t="s">
        <v>119</v>
      </c>
      <c r="B39" s="27"/>
      <c r="C39" s="65">
        <v>0</v>
      </c>
      <c r="D39" s="66">
        <v>0</v>
      </c>
      <c r="E39" s="66">
        <v>0</v>
      </c>
      <c r="F39" s="104"/>
    </row>
    <row r="40" spans="1:6" ht="16.5" customHeight="1" thickBot="1" x14ac:dyDescent="0.3">
      <c r="A40" s="28" t="s">
        <v>64</v>
      </c>
      <c r="B40" s="29"/>
      <c r="C40" s="63">
        <v>801.40604068737525</v>
      </c>
      <c r="D40" s="64">
        <v>1617.8733306489717</v>
      </c>
      <c r="E40" s="64">
        <v>770.34711997438876</v>
      </c>
      <c r="F40" s="104"/>
    </row>
    <row r="41" spans="1:6" ht="16.5" customHeight="1" x14ac:dyDescent="0.25">
      <c r="A41" s="26" t="s">
        <v>67</v>
      </c>
      <c r="B41" s="27"/>
      <c r="C41" s="65">
        <v>-111.38348464521499</v>
      </c>
      <c r="D41" s="76">
        <v>-267.898519162122</v>
      </c>
      <c r="E41" s="76">
        <v>-141.60185540659</v>
      </c>
      <c r="F41" s="104"/>
    </row>
    <row r="42" spans="1:6" ht="16.5" customHeight="1" thickBot="1" x14ac:dyDescent="0.3">
      <c r="A42" s="28" t="s">
        <v>120</v>
      </c>
      <c r="B42" s="29"/>
      <c r="C42" s="63">
        <v>690.02255604216032</v>
      </c>
      <c r="D42" s="64">
        <v>1349.9748114868501</v>
      </c>
      <c r="E42" s="64">
        <v>628.74526456780302</v>
      </c>
      <c r="F42" s="104"/>
    </row>
    <row r="43" spans="1:6" ht="16.5" customHeight="1" x14ac:dyDescent="0.25">
      <c r="A43" s="24" t="s">
        <v>121</v>
      </c>
      <c r="B43" s="25"/>
      <c r="C43" s="45">
        <v>0.9746203449908325</v>
      </c>
      <c r="D43" s="46">
        <v>1.9071648650771205</v>
      </c>
      <c r="E43" s="46">
        <v>0.88651580555407339</v>
      </c>
      <c r="F43" s="104"/>
    </row>
    <row r="44" spans="1:6" ht="16.5" customHeight="1" thickBot="1" x14ac:dyDescent="0.3">
      <c r="A44" s="37" t="s">
        <v>122</v>
      </c>
      <c r="B44" s="38"/>
      <c r="C44" s="50">
        <v>0.9746203449908325</v>
      </c>
      <c r="D44" s="51">
        <v>1.9071648650771205</v>
      </c>
      <c r="E44" s="51">
        <v>0.88651580555407339</v>
      </c>
      <c r="F44" s="104"/>
    </row>
    <row r="45" spans="1:6" ht="13" thickTop="1" x14ac:dyDescent="0.25">
      <c r="A45" s="21"/>
    </row>
    <row r="46" spans="1:6" ht="15.5" x14ac:dyDescent="0.25">
      <c r="A46" s="39"/>
    </row>
    <row r="48" spans="1:6" x14ac:dyDescent="0.25">
      <c r="A48" s="53"/>
    </row>
    <row r="49" spans="1:5" ht="12.75" customHeight="1" x14ac:dyDescent="0.25">
      <c r="A49" s="59"/>
      <c r="B49" s="59"/>
      <c r="C49" s="59"/>
      <c r="D49" s="59"/>
      <c r="E49" s="59"/>
    </row>
    <row r="50" spans="1:5" ht="27.75" customHeight="1" x14ac:dyDescent="0.25">
      <c r="A50" s="59"/>
      <c r="B50" s="58"/>
      <c r="C50" s="58"/>
      <c r="D50" s="58"/>
      <c r="E50" s="58"/>
    </row>
    <row r="51" spans="1:5" ht="24" customHeight="1" x14ac:dyDescent="0.25">
      <c r="A51" s="59"/>
      <c r="B51" s="59"/>
      <c r="C51" s="59"/>
      <c r="D51" s="59"/>
      <c r="E51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opLeftCell="A16" workbookViewId="0">
      <selection activeCell="H12" sqref="H12"/>
    </sheetView>
  </sheetViews>
  <sheetFormatPr baseColWidth="10" defaultRowHeight="12.5" x14ac:dyDescent="0.25"/>
  <cols>
    <col min="1" max="1" width="51.26953125" bestFit="1" customWidth="1"/>
    <col min="7" max="7" width="11.453125" customWidth="1"/>
    <col min="11" max="11" width="12.81640625" customWidth="1"/>
    <col min="12" max="12" width="11.453125" style="98"/>
  </cols>
  <sheetData>
    <row r="1" spans="1:16" ht="18" x14ac:dyDescent="0.25">
      <c r="A1" s="54" t="s">
        <v>154</v>
      </c>
    </row>
    <row r="2" spans="1:16" ht="15.5" x14ac:dyDescent="0.25">
      <c r="A2" s="20"/>
    </row>
    <row r="3" spans="1:16" ht="15.5" x14ac:dyDescent="0.25">
      <c r="A3" s="105" t="s">
        <v>162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6" ht="61.5" customHeight="1" x14ac:dyDescent="0.25">
      <c r="A4" s="106" t="s">
        <v>93</v>
      </c>
      <c r="B4" s="108" t="s">
        <v>58</v>
      </c>
      <c r="C4" s="110" t="s">
        <v>59</v>
      </c>
      <c r="D4" s="110" t="s">
        <v>60</v>
      </c>
      <c r="E4" s="110" t="s">
        <v>61</v>
      </c>
      <c r="F4" s="110" t="s">
        <v>62</v>
      </c>
      <c r="G4" s="110" t="s">
        <v>133</v>
      </c>
      <c r="H4" s="112" t="s">
        <v>123</v>
      </c>
      <c r="I4" s="114" t="s">
        <v>66</v>
      </c>
      <c r="J4" s="116" t="s">
        <v>67</v>
      </c>
      <c r="K4" s="114" t="s">
        <v>68</v>
      </c>
    </row>
    <row r="5" spans="1:16" ht="48" customHeight="1" thickBot="1" x14ac:dyDescent="0.3">
      <c r="A5" s="107"/>
      <c r="B5" s="109"/>
      <c r="C5" s="111"/>
      <c r="D5" s="111"/>
      <c r="E5" s="111"/>
      <c r="F5" s="111"/>
      <c r="G5" s="111"/>
      <c r="H5" s="113"/>
      <c r="I5" s="115"/>
      <c r="J5" s="117"/>
      <c r="K5" s="115"/>
    </row>
    <row r="6" spans="1:16" ht="27" thickTop="1" thickBot="1" x14ac:dyDescent="0.3">
      <c r="A6" s="40" t="s">
        <v>146</v>
      </c>
      <c r="B6" s="79">
        <v>686.61800000000005</v>
      </c>
      <c r="C6" s="79">
        <v>1736.3320000000001</v>
      </c>
      <c r="D6" s="79">
        <v>4362.2004561613421</v>
      </c>
      <c r="E6" s="79">
        <v>-15.857023300000002</v>
      </c>
      <c r="F6" s="79">
        <v>1881.3150000000003</v>
      </c>
      <c r="G6" s="79">
        <v>13187.15</v>
      </c>
      <c r="H6" s="79">
        <v>-1157.6202458609037</v>
      </c>
      <c r="I6" s="80">
        <v>20680.150000000001</v>
      </c>
      <c r="J6" s="81">
        <v>3319.233897410536</v>
      </c>
      <c r="K6" s="80">
        <v>23999.316114010704</v>
      </c>
      <c r="P6" s="52"/>
    </row>
    <row r="7" spans="1:16" ht="26.5" thickBot="1" x14ac:dyDescent="0.3">
      <c r="A7" s="55" t="s">
        <v>132</v>
      </c>
      <c r="B7" s="82"/>
      <c r="C7" s="82"/>
      <c r="D7" s="83">
        <v>-166.52912413797523</v>
      </c>
      <c r="E7" s="83">
        <v>18.718073299999993</v>
      </c>
      <c r="F7" s="83">
        <v>0</v>
      </c>
      <c r="G7" s="84">
        <v>685.14735955696096</v>
      </c>
      <c r="H7" s="83">
        <v>145.506923060823</v>
      </c>
      <c r="I7" s="85">
        <v>682.84323177980878</v>
      </c>
      <c r="J7" s="86">
        <v>275.16966150280069</v>
      </c>
      <c r="K7" s="85">
        <v>958.01289328260941</v>
      </c>
    </row>
    <row r="8" spans="1:16" ht="13" x14ac:dyDescent="0.25">
      <c r="A8" s="41" t="s">
        <v>147</v>
      </c>
      <c r="B8" s="87"/>
      <c r="C8" s="87"/>
      <c r="D8" s="87"/>
      <c r="E8" s="87"/>
      <c r="F8" s="87"/>
      <c r="G8" s="88">
        <v>-1077.4949999999999</v>
      </c>
      <c r="H8" s="87"/>
      <c r="I8" s="89">
        <v>-1077.4949999999999</v>
      </c>
      <c r="J8" s="90">
        <v>-185.49358732252099</v>
      </c>
      <c r="K8" s="89">
        <v>-1262.988587322521</v>
      </c>
    </row>
    <row r="9" spans="1:16" ht="25" x14ac:dyDescent="0.25">
      <c r="A9" s="44" t="s">
        <v>148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6" ht="25" x14ac:dyDescent="0.25">
      <c r="A10" s="41" t="s">
        <v>149</v>
      </c>
      <c r="B10" s="87"/>
      <c r="C10" s="87"/>
      <c r="D10" s="87"/>
      <c r="E10" s="87"/>
      <c r="F10" s="87">
        <v>0</v>
      </c>
      <c r="G10" s="88">
        <v>-21.257000000000001</v>
      </c>
      <c r="H10" s="88"/>
      <c r="I10" s="89">
        <v>-21.257000000000001</v>
      </c>
      <c r="J10" s="90">
        <v>0</v>
      </c>
      <c r="K10" s="89">
        <v>-21.257000000000001</v>
      </c>
    </row>
    <row r="11" spans="1:16" ht="25" x14ac:dyDescent="0.25">
      <c r="A11" s="41" t="s">
        <v>150</v>
      </c>
      <c r="B11" s="87"/>
      <c r="C11" s="87"/>
      <c r="D11" s="87"/>
      <c r="E11" s="87"/>
      <c r="F11" s="87"/>
      <c r="G11" s="88">
        <v>0.42099999999999999</v>
      </c>
      <c r="H11" s="88"/>
      <c r="I11" s="89">
        <v>0.42099999999999999</v>
      </c>
      <c r="J11" s="90"/>
      <c r="K11" s="89">
        <v>0.42099999999999999</v>
      </c>
    </row>
    <row r="12" spans="1:16" ht="25" x14ac:dyDescent="0.25">
      <c r="A12" s="41" t="s">
        <v>151</v>
      </c>
      <c r="B12" s="87"/>
      <c r="C12" s="87"/>
      <c r="D12" s="87">
        <v>0</v>
      </c>
      <c r="E12" s="87"/>
      <c r="F12" s="87"/>
      <c r="G12" s="88">
        <v>-0.11</v>
      </c>
      <c r="H12" s="88"/>
      <c r="I12" s="89">
        <v>-0.11</v>
      </c>
      <c r="J12" s="90">
        <v>0.11</v>
      </c>
      <c r="K12" s="89">
        <v>0</v>
      </c>
    </row>
    <row r="13" spans="1:16" ht="13" x14ac:dyDescent="0.25">
      <c r="A13" s="42" t="s">
        <v>152</v>
      </c>
      <c r="B13" s="92"/>
      <c r="C13" s="92"/>
      <c r="D13" s="92">
        <v>0</v>
      </c>
      <c r="E13" s="92"/>
      <c r="F13" s="92"/>
      <c r="G13" s="92">
        <v>17.599</v>
      </c>
      <c r="H13" s="93"/>
      <c r="I13" s="94">
        <v>17.599</v>
      </c>
      <c r="J13" s="95">
        <v>2E-3</v>
      </c>
      <c r="K13" s="94">
        <v>17.597000000000001</v>
      </c>
    </row>
    <row r="14" spans="1:16" ht="26.5" thickBot="1" x14ac:dyDescent="0.3">
      <c r="A14" s="43" t="s">
        <v>153</v>
      </c>
      <c r="B14" s="96">
        <v>686.61800000000005</v>
      </c>
      <c r="C14" s="96">
        <v>1736.3320000000001</v>
      </c>
      <c r="D14" s="96">
        <v>4195.6713320233666</v>
      </c>
      <c r="E14" s="96">
        <v>2.8610499999999917</v>
      </c>
      <c r="F14" s="96">
        <v>1881.3150000000003</v>
      </c>
      <c r="G14" s="96">
        <v>12791.5</v>
      </c>
      <c r="H14" s="96">
        <v>-1012.1133228000806</v>
      </c>
      <c r="I14" s="77">
        <v>20282.2</v>
      </c>
      <c r="J14" s="97">
        <v>3408.9</v>
      </c>
      <c r="K14" s="77">
        <v>23691.10141997079</v>
      </c>
      <c r="L14" s="100">
        <f>+K14-'Consolidated balance sheet'!C53</f>
        <v>-1.1889264311321313E-2</v>
      </c>
    </row>
    <row r="15" spans="1:16" ht="13.5" thickTop="1" x14ac:dyDescent="0.25">
      <c r="A15" s="101"/>
      <c r="B15" s="102"/>
      <c r="C15" s="102"/>
      <c r="D15" s="102"/>
      <c r="E15" s="102"/>
      <c r="F15" s="102"/>
      <c r="G15" s="102"/>
      <c r="H15" s="102"/>
      <c r="I15" s="103"/>
      <c r="J15" s="102"/>
      <c r="K15" s="103"/>
      <c r="L15" s="100"/>
    </row>
    <row r="16" spans="1:16" ht="18" x14ac:dyDescent="0.25">
      <c r="A16" s="54" t="s">
        <v>161</v>
      </c>
    </row>
    <row r="17" spans="1:16" ht="15.5" x14ac:dyDescent="0.25">
      <c r="A17" s="20"/>
    </row>
    <row r="18" spans="1:16" ht="15.5" x14ac:dyDescent="0.25">
      <c r="A18" s="105" t="s">
        <v>143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6" ht="61.5" customHeight="1" x14ac:dyDescent="0.25">
      <c r="A19" s="106" t="s">
        <v>93</v>
      </c>
      <c r="B19" s="108" t="s">
        <v>58</v>
      </c>
      <c r="C19" s="110" t="s">
        <v>59</v>
      </c>
      <c r="D19" s="110" t="s">
        <v>60</v>
      </c>
      <c r="E19" s="110" t="s">
        <v>61</v>
      </c>
      <c r="F19" s="110" t="s">
        <v>62</v>
      </c>
      <c r="G19" s="110" t="s">
        <v>133</v>
      </c>
      <c r="H19" s="112" t="s">
        <v>123</v>
      </c>
      <c r="I19" s="114" t="s">
        <v>66</v>
      </c>
      <c r="J19" s="116" t="s">
        <v>67</v>
      </c>
      <c r="K19" s="114" t="s">
        <v>68</v>
      </c>
    </row>
    <row r="20" spans="1:16" ht="48" customHeight="1" thickBot="1" x14ac:dyDescent="0.3">
      <c r="A20" s="107"/>
      <c r="B20" s="109"/>
      <c r="C20" s="111"/>
      <c r="D20" s="111"/>
      <c r="E20" s="111"/>
      <c r="F20" s="111"/>
      <c r="G20" s="111"/>
      <c r="H20" s="113"/>
      <c r="I20" s="115"/>
      <c r="J20" s="117"/>
      <c r="K20" s="115"/>
    </row>
    <row r="21" spans="1:16" ht="14" thickTop="1" thickBot="1" x14ac:dyDescent="0.3">
      <c r="A21" s="40" t="s">
        <v>155</v>
      </c>
      <c r="B21" s="79">
        <v>686.61800000000005</v>
      </c>
      <c r="C21" s="79">
        <v>1736.3320000000001</v>
      </c>
      <c r="D21" s="79">
        <v>3866.1889988325811</v>
      </c>
      <c r="E21" s="79">
        <v>8.0832525999999945</v>
      </c>
      <c r="F21" s="79">
        <v>1881.3150000000003</v>
      </c>
      <c r="G21" s="79">
        <v>11795.290983651155</v>
      </c>
      <c r="H21" s="79">
        <v>-580.65634508607764</v>
      </c>
      <c r="I21" s="80">
        <v>19393.171889997659</v>
      </c>
      <c r="J21" s="81">
        <v>1794.8</v>
      </c>
      <c r="K21" s="80">
        <v>21187.995473222891</v>
      </c>
      <c r="P21" s="52"/>
    </row>
    <row r="22" spans="1:16" ht="26.5" thickBot="1" x14ac:dyDescent="0.3">
      <c r="A22" s="55" t="s">
        <v>132</v>
      </c>
      <c r="B22" s="82"/>
      <c r="C22" s="82"/>
      <c r="D22" s="83">
        <v>460.06282230313741</v>
      </c>
      <c r="E22" s="83">
        <v>-23.940275899999996</v>
      </c>
      <c r="F22" s="83">
        <v>0</v>
      </c>
      <c r="G22" s="84">
        <v>1334.5136457016599</v>
      </c>
      <c r="H22" s="83">
        <v>-587.30355103770285</v>
      </c>
      <c r="I22" s="85">
        <v>1183.3326410670945</v>
      </c>
      <c r="J22" s="86">
        <v>126.24068466189311</v>
      </c>
      <c r="K22" s="85">
        <v>1309.5733257289876</v>
      </c>
    </row>
    <row r="23" spans="1:16" ht="13" x14ac:dyDescent="0.25">
      <c r="A23" s="41" t="s">
        <v>147</v>
      </c>
      <c r="B23" s="87"/>
      <c r="C23" s="87"/>
      <c r="D23" s="87"/>
      <c r="E23" s="87"/>
      <c r="F23" s="87"/>
      <c r="G23" s="88"/>
      <c r="H23" s="87"/>
      <c r="I23" s="89">
        <v>0</v>
      </c>
      <c r="J23" s="90">
        <v>-571.159896862702</v>
      </c>
      <c r="K23" s="89">
        <v>-571.159896862702</v>
      </c>
    </row>
    <row r="24" spans="1:16" ht="13" x14ac:dyDescent="0.25">
      <c r="A24" s="44" t="s">
        <v>156</v>
      </c>
      <c r="B24" s="87"/>
      <c r="C24" s="87"/>
      <c r="D24" s="87"/>
      <c r="E24" s="87"/>
      <c r="F24" s="87"/>
      <c r="G24" s="88"/>
      <c r="H24" s="91"/>
      <c r="I24" s="89">
        <v>0</v>
      </c>
      <c r="J24" s="90"/>
      <c r="K24" s="89">
        <v>0</v>
      </c>
    </row>
    <row r="25" spans="1:16" ht="13" x14ac:dyDescent="0.25">
      <c r="A25" s="41" t="s">
        <v>157</v>
      </c>
      <c r="B25" s="87"/>
      <c r="C25" s="87"/>
      <c r="D25" s="87"/>
      <c r="E25" s="87"/>
      <c r="F25" s="87"/>
      <c r="G25" s="88">
        <v>-41.753</v>
      </c>
      <c r="H25" s="88"/>
      <c r="I25" s="89">
        <v>-41.753</v>
      </c>
      <c r="J25" s="90"/>
      <c r="K25" s="89">
        <v>-41.753</v>
      </c>
    </row>
    <row r="26" spans="1:16" ht="13" x14ac:dyDescent="0.25">
      <c r="A26" s="41" t="s">
        <v>158</v>
      </c>
      <c r="B26" s="87"/>
      <c r="C26" s="87"/>
      <c r="D26" s="87"/>
      <c r="E26" s="87"/>
      <c r="F26" s="87"/>
      <c r="G26" s="88">
        <v>0.57999999999999996</v>
      </c>
      <c r="H26" s="88"/>
      <c r="I26" s="89">
        <v>0.57999999999999996</v>
      </c>
      <c r="J26" s="90"/>
      <c r="K26" s="89">
        <v>0.57999999999999996</v>
      </c>
    </row>
    <row r="27" spans="1:16" ht="13" x14ac:dyDescent="0.25">
      <c r="A27" s="41" t="s">
        <v>159</v>
      </c>
      <c r="B27" s="87"/>
      <c r="C27" s="87"/>
      <c r="D27" s="87">
        <v>35.948635025623219</v>
      </c>
      <c r="E27" s="87"/>
      <c r="F27" s="87"/>
      <c r="G27" s="88">
        <v>110.97280694691558</v>
      </c>
      <c r="H27" s="88">
        <v>10.339650262876935</v>
      </c>
      <c r="I27" s="89">
        <v>157.26109223541573</v>
      </c>
      <c r="J27" s="90">
        <v>1969.2025263861144</v>
      </c>
      <c r="K27" s="89">
        <v>2126.4636186215303</v>
      </c>
    </row>
    <row r="28" spans="1:16" ht="13" x14ac:dyDescent="0.25">
      <c r="A28" s="42" t="s">
        <v>152</v>
      </c>
      <c r="B28" s="92"/>
      <c r="C28" s="92"/>
      <c r="D28" s="92"/>
      <c r="E28" s="92"/>
      <c r="F28" s="92"/>
      <c r="G28" s="92">
        <v>-12.510406699999999</v>
      </c>
      <c r="H28" s="93"/>
      <c r="I28" s="94">
        <v>-12.510406699999999</v>
      </c>
      <c r="J28" s="95">
        <v>0.127</v>
      </c>
      <c r="K28" s="94">
        <v>-12.383406699999998</v>
      </c>
    </row>
    <row r="29" spans="1:16" ht="13.5" thickBot="1" x14ac:dyDescent="0.3">
      <c r="A29" s="43" t="s">
        <v>160</v>
      </c>
      <c r="B29" s="96">
        <v>686.61800000000005</v>
      </c>
      <c r="C29" s="96">
        <v>1736.3320000000001</v>
      </c>
      <c r="D29" s="96">
        <v>4362.2004561613412</v>
      </c>
      <c r="E29" s="96">
        <v>-15.857023300000002</v>
      </c>
      <c r="F29" s="96">
        <v>1881.3150000000003</v>
      </c>
      <c r="G29" s="96">
        <v>13187.2</v>
      </c>
      <c r="H29" s="96">
        <v>-1157.6202458609037</v>
      </c>
      <c r="I29" s="77">
        <v>20680.150000000001</v>
      </c>
      <c r="J29" s="97">
        <v>3319.233897410536</v>
      </c>
      <c r="K29" s="77">
        <v>23999.316114010711</v>
      </c>
      <c r="L29" s="99">
        <f>+'Consolidated balance sheet'!D53-Equity!K29</f>
        <v>2.0599883489921922E-2</v>
      </c>
    </row>
    <row r="30" spans="1:16" ht="13.5" thickTop="1" x14ac:dyDescent="0.25">
      <c r="A30" s="101"/>
      <c r="B30" s="102"/>
      <c r="C30" s="102"/>
      <c r="D30" s="102"/>
      <c r="E30" s="102"/>
      <c r="F30" s="102"/>
      <c r="G30" s="102"/>
      <c r="H30" s="102"/>
      <c r="I30" s="103"/>
      <c r="J30" s="102"/>
      <c r="K30" s="103"/>
      <c r="L30" s="100"/>
    </row>
    <row r="31" spans="1:16" ht="15.5" x14ac:dyDescent="0.25">
      <c r="A31" s="20"/>
    </row>
    <row r="32" spans="1:16" ht="18" x14ac:dyDescent="0.25">
      <c r="A32" s="54" t="s">
        <v>139</v>
      </c>
    </row>
    <row r="33" spans="1:16" ht="15.5" x14ac:dyDescent="0.25">
      <c r="A33" s="20"/>
    </row>
    <row r="34" spans="1:16" ht="15.5" x14ac:dyDescent="0.25">
      <c r="A34" s="105" t="s">
        <v>140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6" ht="61.5" customHeight="1" x14ac:dyDescent="0.25">
      <c r="A35" s="106" t="s">
        <v>93</v>
      </c>
      <c r="B35" s="108" t="s">
        <v>58</v>
      </c>
      <c r="C35" s="110" t="s">
        <v>59</v>
      </c>
      <c r="D35" s="110" t="s">
        <v>60</v>
      </c>
      <c r="E35" s="110" t="s">
        <v>61</v>
      </c>
      <c r="F35" s="110" t="s">
        <v>62</v>
      </c>
      <c r="G35" s="110" t="s">
        <v>133</v>
      </c>
      <c r="H35" s="112" t="s">
        <v>123</v>
      </c>
      <c r="I35" s="114" t="s">
        <v>66</v>
      </c>
      <c r="J35" s="116" t="s">
        <v>67</v>
      </c>
      <c r="K35" s="114" t="s">
        <v>68</v>
      </c>
    </row>
    <row r="36" spans="1:16" ht="48" customHeight="1" thickBot="1" x14ac:dyDescent="0.3">
      <c r="A36" s="107"/>
      <c r="B36" s="109"/>
      <c r="C36" s="111"/>
      <c r="D36" s="111"/>
      <c r="E36" s="111"/>
      <c r="F36" s="111"/>
      <c r="G36" s="111"/>
      <c r="H36" s="113"/>
      <c r="I36" s="115"/>
      <c r="J36" s="117"/>
      <c r="K36" s="115"/>
    </row>
    <row r="37" spans="1:16" ht="14" thickTop="1" thickBot="1" x14ac:dyDescent="0.3">
      <c r="A37" s="40" t="s">
        <v>141</v>
      </c>
      <c r="B37" s="79">
        <v>686.61800000000005</v>
      </c>
      <c r="C37" s="79">
        <v>1736.3320000000001</v>
      </c>
      <c r="D37" s="79">
        <v>3015.6956032987982</v>
      </c>
      <c r="E37" s="79">
        <v>-17.720747400000008</v>
      </c>
      <c r="F37" s="79">
        <v>1881.3150000000003</v>
      </c>
      <c r="G37" s="79">
        <v>11019.604342222465</v>
      </c>
      <c r="H37" s="79">
        <v>-541.35403886654558</v>
      </c>
      <c r="I37" s="80">
        <v>17780.490159254718</v>
      </c>
      <c r="J37" s="81">
        <v>1740.3807264369875</v>
      </c>
      <c r="K37" s="80">
        <v>19520.870885691707</v>
      </c>
      <c r="P37" s="52"/>
    </row>
    <row r="38" spans="1:16" ht="26.5" thickBot="1" x14ac:dyDescent="0.3">
      <c r="A38" s="55" t="s">
        <v>132</v>
      </c>
      <c r="B38" s="82"/>
      <c r="C38" s="82"/>
      <c r="D38" s="83">
        <v>850.49339553378275</v>
      </c>
      <c r="E38" s="83">
        <v>25.804000000000002</v>
      </c>
      <c r="F38" s="83"/>
      <c r="G38" s="84">
        <v>1384.4740080659105</v>
      </c>
      <c r="H38" s="83">
        <v>-39.302306219531999</v>
      </c>
      <c r="I38" s="85">
        <v>2221.4690973801612</v>
      </c>
      <c r="J38" s="86">
        <v>366.99130333828606</v>
      </c>
      <c r="K38" s="85">
        <v>2588.4604007184471</v>
      </c>
    </row>
    <row r="39" spans="1:16" ht="13" x14ac:dyDescent="0.25">
      <c r="A39" s="41" t="s">
        <v>124</v>
      </c>
      <c r="B39" s="87"/>
      <c r="C39" s="87"/>
      <c r="D39" s="87"/>
      <c r="E39" s="87"/>
      <c r="F39" s="87"/>
      <c r="G39" s="88">
        <v>-610.76499999999999</v>
      </c>
      <c r="H39" s="87"/>
      <c r="I39" s="89">
        <v>-610.76499999999999</v>
      </c>
      <c r="J39" s="90">
        <v>-218.37308755004301</v>
      </c>
      <c r="K39" s="89">
        <v>-829.138087550043</v>
      </c>
    </row>
    <row r="40" spans="1:16" ht="13" x14ac:dyDescent="0.25">
      <c r="A40" s="44" t="s">
        <v>129</v>
      </c>
      <c r="B40" s="87"/>
      <c r="C40" s="87"/>
      <c r="D40" s="87"/>
      <c r="E40" s="87"/>
      <c r="F40" s="87"/>
      <c r="G40" s="88"/>
      <c r="H40" s="91"/>
      <c r="I40" s="89">
        <v>0</v>
      </c>
      <c r="J40" s="90"/>
      <c r="K40" s="89">
        <v>0</v>
      </c>
    </row>
    <row r="41" spans="1:16" ht="13" x14ac:dyDescent="0.25">
      <c r="A41" s="41" t="s">
        <v>125</v>
      </c>
      <c r="B41" s="87"/>
      <c r="C41" s="87"/>
      <c r="D41" s="87"/>
      <c r="E41" s="87"/>
      <c r="F41" s="87"/>
      <c r="G41" s="88">
        <v>-49.573999999999998</v>
      </c>
      <c r="H41" s="88"/>
      <c r="I41" s="89">
        <v>-49.573999999999998</v>
      </c>
      <c r="J41" s="90"/>
      <c r="K41" s="89">
        <v>-49.573999999999998</v>
      </c>
    </row>
    <row r="42" spans="1:16" ht="13" x14ac:dyDescent="0.25">
      <c r="A42" s="41" t="s">
        <v>126</v>
      </c>
      <c r="B42" s="87"/>
      <c r="C42" s="87"/>
      <c r="D42" s="87"/>
      <c r="E42" s="87"/>
      <c r="F42" s="87"/>
      <c r="G42" s="88">
        <v>2.282</v>
      </c>
      <c r="H42" s="88"/>
      <c r="I42" s="89">
        <v>2.282</v>
      </c>
      <c r="J42" s="90"/>
      <c r="K42" s="89">
        <v>2.282</v>
      </c>
    </row>
    <row r="43" spans="1:16" ht="13" x14ac:dyDescent="0.25">
      <c r="A43" s="41" t="s">
        <v>127</v>
      </c>
      <c r="B43" s="87"/>
      <c r="C43" s="87"/>
      <c r="D43" s="87"/>
      <c r="E43" s="87"/>
      <c r="F43" s="87"/>
      <c r="G43" s="88">
        <v>-0.75836663722218922</v>
      </c>
      <c r="H43" s="88"/>
      <c r="I43" s="89">
        <v>-0.75836663722218922</v>
      </c>
      <c r="J43" s="90">
        <v>-94.064358999999996</v>
      </c>
      <c r="K43" s="89">
        <v>-94.822725637222192</v>
      </c>
    </row>
    <row r="44" spans="1:16" ht="13" x14ac:dyDescent="0.25">
      <c r="A44" s="42" t="s">
        <v>128</v>
      </c>
      <c r="B44" s="92"/>
      <c r="C44" s="92"/>
      <c r="D44" s="92"/>
      <c r="E44" s="92"/>
      <c r="F44" s="92"/>
      <c r="G44" s="92">
        <v>50.027999999999999</v>
      </c>
      <c r="H44" s="93"/>
      <c r="I44" s="94">
        <v>50.027999999999999</v>
      </c>
      <c r="J44" s="95">
        <v>-0.111</v>
      </c>
      <c r="K44" s="94">
        <v>49.917000000000002</v>
      </c>
    </row>
    <row r="45" spans="1:16" ht="13.5" thickBot="1" x14ac:dyDescent="0.3">
      <c r="A45" s="43" t="s">
        <v>142</v>
      </c>
      <c r="B45" s="96">
        <v>686.61800000000005</v>
      </c>
      <c r="C45" s="96">
        <v>1736.3320000000001</v>
      </c>
      <c r="D45" s="96">
        <v>3866.1889988325811</v>
      </c>
      <c r="E45" s="96">
        <v>8.0832525999999945</v>
      </c>
      <c r="F45" s="96">
        <v>1881.3150000000003</v>
      </c>
      <c r="G45" s="96">
        <v>11795.290983651155</v>
      </c>
      <c r="H45" s="96">
        <v>-580.65634508607764</v>
      </c>
      <c r="I45" s="77">
        <v>19393.171889997659</v>
      </c>
      <c r="J45" s="97">
        <v>1794.8235832252305</v>
      </c>
      <c r="K45" s="77">
        <v>21187.995473222891</v>
      </c>
      <c r="L45" s="99">
        <f>+K45-'Consolidated balance sheet'!E53</f>
        <v>-1.9926705008401768E-2</v>
      </c>
    </row>
    <row r="46" spans="1:16" ht="16" thickTop="1" x14ac:dyDescent="0.25">
      <c r="A46" s="20"/>
    </row>
  </sheetData>
  <mergeCells count="36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34:K34"/>
    <mergeCell ref="A35:A36"/>
    <mergeCell ref="B35:B36"/>
    <mergeCell ref="C35:C36"/>
    <mergeCell ref="E35:E36"/>
    <mergeCell ref="F35:F36"/>
    <mergeCell ref="H35:H36"/>
    <mergeCell ref="I35:I36"/>
    <mergeCell ref="K35:K36"/>
    <mergeCell ref="D35:D36"/>
    <mergeCell ref="G35:G36"/>
    <mergeCell ref="J35:J36"/>
    <mergeCell ref="A18:K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53125" defaultRowHeight="11.5" outlineLevelRow="1" outlineLevelCol="1" x14ac:dyDescent="0.25"/>
  <cols>
    <col min="1" max="1" width="29.26953125" style="1" hidden="1" customWidth="1" outlineLevel="1"/>
    <col min="2" max="2" width="26.453125" style="1" customWidth="1" collapsed="1"/>
    <col min="3" max="4" width="13.54296875" style="1" customWidth="1"/>
    <col min="5" max="5" width="12.54296875" style="1" customWidth="1"/>
    <col min="6" max="6" width="12.81640625" style="1" customWidth="1"/>
    <col min="7" max="7" width="14" style="1" customWidth="1"/>
    <col min="8" max="16384" width="11.453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>
        <f>_xll.GetCtData("CO-AMOUNT","CONS-AMOUNT",$A$1:$A$6,$A12,C$7,"#")</f>
        <v>0</v>
      </c>
      <c r="D12" s="14"/>
      <c r="E12" s="14">
        <f>_xll.GetCtData("CO-AMOUNT","CONS-AMOUNT",$A$1:$A$6,$A12,E$7,"#")</f>
        <v>0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>
        <f>_xll.GetCtData("CO-AMOUNT","CONS-AMOUNT",$A$1:$A$6,$A13,C$7,"#")</f>
        <v>0</v>
      </c>
      <c r="D13" s="6"/>
      <c r="E13" s="6">
        <f>_xll.GetCtData("CO-AMOUNT","CONS-AMOUNT",$A$1:$A$6,$A13,E$7,"#")</f>
        <v>0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>
        <f>_xll.GetCtData("CO-AMOUNT","CONS-AMOUNT",$A$1:$A$6,$A14,C$7,"#")</f>
        <v>0</v>
      </c>
      <c r="D14" s="6"/>
      <c r="E14" s="6">
        <f>_xll.GetCtData("CO-AMOUNT","CONS-AMOUNT",$A$1:$A$6,$A14,E$7,"#")</f>
        <v>0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>
        <f>_xll.GetCtData("CO-AMOUNT","CONS-AMOUNT",$A$1:$A$6,$A15,C$7,"#-40418")</f>
        <v>-40418</v>
      </c>
      <c r="D15" s="16"/>
      <c r="E15" s="16">
        <f>_xll.GetCtData("CO-AMOUNT","CONS-AMOUNT",$A$1:$A$6,$A15,E$7,"#47791")</f>
        <v>47791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>
        <f>_xll.GetCtData("CO-AMOUNT","CONS-AMOUNT",$A$1:$A$6,$A16,C$7,"#-22493,555847294")</f>
        <v>-22493.555847293999</v>
      </c>
      <c r="D16" s="16"/>
      <c r="E16" s="16">
        <f>_xll.GetCtData("CO-AMOUNT","CONS-AMOUNT",$A$1:$A$6,$A16,E$7,"#592010,131364912")</f>
        <v>592010.13136491203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>
        <f>_xll.GetCtData("CO-AMOUNT","CONS-AMOUNT",$A$1:$A$6,$A17,C$7,"#")</f>
        <v>0</v>
      </c>
      <c r="D17" s="16"/>
      <c r="E17" s="16">
        <f>_xll.GetCtData("CO-AMOUNT","CONS-AMOUNT",$A$1:$A$6,$A17,E$7,"#3787")</f>
        <v>3787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>
        <f>_xll.GetCtData("CO-AMOUNT","CONS-AMOUNT",$A$1:$A$6,$A18,C$7,"#-1663")</f>
        <v>-1663</v>
      </c>
      <c r="D18" s="16"/>
      <c r="E18" s="16">
        <f>_xll.GetCtData("CO-AMOUNT","CONS-AMOUNT",$A$1:$A$6,$A18,E$7,"#36058")</f>
        <v>36058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>
        <f>_xll.GetCtData("CO-AMOUNT","CONS-AMOUNT",$A$1:$A$6,$A19,C$7,"#0")</f>
        <v>0</v>
      </c>
      <c r="D19" s="16"/>
      <c r="E19" s="16">
        <f>_xll.GetCtData("CO-AMOUNT","CONS-AMOUNT",$A$1:$A$6,$A19,E$7,"#3289")</f>
        <v>3289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>
        <f>_xll.GetCtData("CO-AMOUNT","CONS-AMOUNT",$A$1:$A$6,$A21,C$7,"#")</f>
        <v>0</v>
      </c>
      <c r="D21" s="16"/>
      <c r="E21" s="16">
        <f>_xll.GetCtData("CO-AMOUNT","CONS-AMOUNT",$A$1:$A$6,$A21,E$7,"#")</f>
        <v>0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>
        <f>_xll.GetCtData("CO-AMOUNT","CONS-AMOUNT",$A$1:$A$6,$A22,C$7,"#")</f>
        <v>0</v>
      </c>
      <c r="D22" s="16"/>
      <c r="E22" s="16">
        <f>_xll.GetCtData("CO-AMOUNT","CONS-AMOUNT",$A$1:$A$6,$A22,E$7,"#25")</f>
        <v>25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>
        <f>_xll.GetCtData("CO-AMOUNT","CONS-AMOUNT",$A$1:$A$6,$A23,C$7,"#6852")</f>
        <v>6852</v>
      </c>
      <c r="D23" s="16"/>
      <c r="E23" s="16">
        <f>_xll.GetCtData("CO-AMOUNT","CONS-AMOUNT",$A$1:$A$6,$A23,E$7,"#-3365")</f>
        <v>-3365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>
        <f>C12+C13+C14</f>
        <v>0</v>
      </c>
      <c r="D24" s="19"/>
      <c r="E24" s="19">
        <f>E12+E13+E14</f>
        <v>0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MARTIN Nicolas</cp:lastModifiedBy>
  <cp:lastPrinted>2018-02-08T14:02:44Z</cp:lastPrinted>
  <dcterms:created xsi:type="dcterms:W3CDTF">1996-10-21T11:03:58Z</dcterms:created>
  <dcterms:modified xsi:type="dcterms:W3CDTF">2021-07-27T23:51:47Z</dcterms:modified>
</cp:coreProperties>
</file>