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yan\5-Partages Bureautiques\F6 Relations Investisseurs\F6\RESULTATS\2018\Resultat FY 2018\Versions finales pour mise en ligne\"/>
    </mc:Choice>
  </mc:AlternateContent>
  <bookViews>
    <workbookView xWindow="240" yWindow="1275" windowWidth="9180" windowHeight="3360" tabRatio="944" activeTab="2"/>
  </bookViews>
  <sheets>
    <sheet name="Consolidated balance sheet" sheetId="43" r:id="rId1"/>
    <sheet name="Consolidated income" sheetId="45" r:id="rId2"/>
    <sheet name="Equity" sheetId="47" r:id="rId3"/>
    <sheet name="20-3Dépréciations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CPT615480" localSheetId="3">[1]DETCONSO!#REF!</definedName>
    <definedName name="_CPT715480" localSheetId="3">[1]DETCONSO!#REF!</definedName>
    <definedName name="_CPT715570" localSheetId="3">[1]DETCONSO!#REF!</definedName>
    <definedName name="_CPT715725" localSheetId="3">[1]DETCONSO!#REF!</definedName>
    <definedName name="_CPT715770" localSheetId="3">[1]DETCONSO!#REF!</definedName>
    <definedName name="_CPT719125" localSheetId="3">[1]DETCONSO!#REF!</definedName>
    <definedName name="_CPT753708" localSheetId="3">[1]DETCONSO!#REF!</definedName>
    <definedName name="_IAM10645" localSheetId="3">#REF!</definedName>
    <definedName name="_IMM2" localSheetId="3">[2]EXPERTISE!#REF!</definedName>
    <definedName name="_Key1" hidden="1">#REF!</definedName>
    <definedName name="_MEQ2661" localSheetId="3">#REF!</definedName>
    <definedName name="_MEQ2663" localSheetId="3">#REF!</definedName>
    <definedName name="_Order1" hidden="1">0</definedName>
    <definedName name="_Order2" hidden="1">0</definedName>
    <definedName name="_PPA01" localSheetId="3">[3]PORT_HORS_CONSO!#REF!</definedName>
    <definedName name="_Sort" hidden="1">#REF!</definedName>
    <definedName name="_ste2" localSheetId="3">[2]EXPERTISE!#REF!</definedName>
    <definedName name="CPTA47840" localSheetId="3">[1]DETCONSO!#REF!</definedName>
    <definedName name="CPTA47900" localSheetId="3">[1]DETCONSO!#REF!</definedName>
    <definedName name="ecartconv1998" localSheetId="3">'[4]Ecarts conversion 1201'!#REF!</definedName>
    <definedName name="ecartconv1999" localSheetId="3">'[4]Ecarts conversion 1201'!#REF!</definedName>
    <definedName name="ecartconv2000" localSheetId="3">'[4]Ecarts conversion 1201'!#REF!</definedName>
    <definedName name="Entrées_97" localSheetId="3">#REF!</definedName>
    <definedName name="EXPERT" localSheetId="3">[2]EXPERTISE!#REF!</definedName>
    <definedName name="FRS" localSheetId="3">[2]EXPERTISE!#REF!</definedName>
    <definedName name="HHHHHH" localSheetId="3">[5]EXPERTISE!#REF!</definedName>
    <definedName name="IAMFDSPROPRES" localSheetId="3">#REF!+#REF!-'20-3Dépréciations'!_IAM10645</definedName>
    <definedName name="IAMFDSPROV" localSheetId="3">#REF!+#REF!+#REF!+'20-3Dépréciations'!_IAM10645</definedName>
    <definedName name="IAMIMMO" localSheetId="3">[6]Placements!#REF!</definedName>
    <definedName name="IAMIMMO1" localSheetId="3">[6]Placements!#REF!</definedName>
    <definedName name="IAMIMMO2" localSheetId="3">[6]Placements!#REF!</definedName>
    <definedName name="IAMMEQ" localSheetId="3">[6]Placements!#REF!</definedName>
    <definedName name="IAMMEQ1" localSheetId="3">[6]Placements!#REF!</definedName>
    <definedName name="IAMMEQ2" localSheetId="3">[6]Placements!#REF!</definedName>
    <definedName name="IAMVMOB" localSheetId="3">[6]Placements!#REF!</definedName>
    <definedName name="IAMVMOB1" localSheetId="3">[6]Placements!#REF!</definedName>
    <definedName name="IAMVMOB2" localSheetId="3">[6]Placements!#REF!</definedName>
    <definedName name="IFRS_B1D311" localSheetId="3">[1]DETCONSO!#REF!</definedName>
    <definedName name="IFRS_B1D312" localSheetId="3">[1]DETCONSO!#REF!</definedName>
    <definedName name="IFRS_B1D313" localSheetId="3">[1]DETCONSO!#REF!</definedName>
    <definedName name="IFRS_B1D314" localSheetId="3">[1]DETCONSO!#REF!</definedName>
    <definedName name="IFRS_B1D315" localSheetId="3">[1]DETCONSO!#REF!</definedName>
    <definedName name="IFRS_B1D316" localSheetId="3">[1]DETCONSO!#REF!</definedName>
    <definedName name="IFRS_B1D317" localSheetId="3">[1]DETCONSO!#REF!</definedName>
    <definedName name="IFRS_B1D318" localSheetId="3">[1]DETCONSO!#REF!</definedName>
    <definedName name="IFRS_B1D319" localSheetId="3">[1]DETCONSO!#REF!</definedName>
    <definedName name="IFRS_B1D320" localSheetId="3">[1]DETCONSO!#REF!</definedName>
    <definedName name="IFRS_B1D321" localSheetId="3">[1]DETCONSO!#REF!</definedName>
    <definedName name="IFRS_B1D322" localSheetId="3">[1]DETCONSO!#REF!</definedName>
    <definedName name="IFRS_B1D323" localSheetId="3">[1]DETCONSO!#REF!</definedName>
    <definedName name="IFRS_B1D324" localSheetId="3">[1]DETCONSO!#REF!</definedName>
    <definedName name="IFRS_B1D325" localSheetId="3">[1]DETCONSO!#REF!</definedName>
    <definedName name="IFRS_B1D326" localSheetId="3">[1]DETCONSO!#REF!</definedName>
    <definedName name="IFRS_B1D327" localSheetId="3">[1]DETCONSO!#REF!</definedName>
    <definedName name="IFRS_B1D328" localSheetId="3">[1]DETCONSO!#REF!</definedName>
    <definedName name="IFRS_B1D329" localSheetId="3">[1]DETCONSO!#REF!</definedName>
    <definedName name="IFRS_B1D330" localSheetId="3">[1]DETCONSO!#REF!</definedName>
    <definedName name="IFRS_B1D331" localSheetId="3">[1]DETCONSO!#REF!</definedName>
    <definedName name="IFRS_B1D332" localSheetId="3">[1]DETCONSO!#REF!</definedName>
    <definedName name="IFRS_B1D333" localSheetId="3">[1]DETCONSO!#REF!</definedName>
    <definedName name="IFRS_B1D334" localSheetId="3">[1]DETCONSO!#REF!</definedName>
    <definedName name="IFRS_B1D335" localSheetId="3">[1]DETCONSO!#REF!</definedName>
    <definedName name="IFRS_B1D336" localSheetId="3">[1]DETCONSO!#REF!</definedName>
    <definedName name="IFRS_B1D337" localSheetId="3">[1]DETCONSO!#REF!</definedName>
    <definedName name="IFRS_B1D338" localSheetId="3">[1]DETCONSO!#REF!</definedName>
    <definedName name="IFRS_B1D339" localSheetId="3">[1]DETCONSO!#REF!</definedName>
    <definedName name="IFRS_B1D340" localSheetId="3">[1]DETCONSO!#REF!</definedName>
    <definedName name="LLLLLLLLLL" localSheetId="3">[7]PORT_HORS_CONSO!#REF!</definedName>
    <definedName name="M" localSheetId="3">[3]BALANCE!#REF!</definedName>
    <definedName name="MODE" localSheetId="3">[2]EXPERTISE!#REF!</definedName>
    <definedName name="natact" localSheetId="3">#REF!</definedName>
    <definedName name="Nom_Imm" localSheetId="3">[2]EXPERTISE!#REF!</definedName>
    <definedName name="NOMIMMEUBLE" localSheetId="3">[5]EXPERTISE!#REF!</definedName>
    <definedName name="P" localSheetId="3">[3]BALANCE!#REF!</definedName>
    <definedName name="PARC_DE_MONFORT" localSheetId="3">[3]PORT_HORS_CONSO!#REF!</definedName>
    <definedName name="pel_libcpte" localSheetId="3">#REF!</definedName>
    <definedName name="pel_s9612" localSheetId="3">#REF!</definedName>
    <definedName name="pel_s9712" localSheetId="3">#REF!</definedName>
    <definedName name="PO" localSheetId="3">[8]BALANCE!#REF!</definedName>
    <definedName name="port2" localSheetId="3">[2]EXPERTISE!#REF!</definedName>
    <definedName name="prêtées" localSheetId="3">#REF!</definedName>
    <definedName name="PREVI10645" localSheetId="3">#REF!</definedName>
    <definedName name="PREVIFDSPROPRES" localSheetId="3">#REF!+#REF!-'20-3Dépréciations'!PREVI10645</definedName>
    <definedName name="Prov_01_01_97" localSheetId="3">#REF!</definedName>
    <definedName name="Prov_31_12_97" localSheetId="3">#REF!</definedName>
    <definedName name="Repr_1997" localSheetId="3">#REF!</definedName>
    <definedName name="SDQSD" localSheetId="3">[5]EXPERTISE!#REF!</definedName>
    <definedName name="Sorties_97" localSheetId="3">#REF!</definedName>
    <definedName name="SS_HTM_COUT_AMORTI" localSheetId="3">[1]DETCONSO!#REF!</definedName>
    <definedName name="SSSSS" localSheetId="3">[5]EXPERTISE!#REF!</definedName>
    <definedName name="sté" localSheetId="3">#REF!</definedName>
    <definedName name="T_111" localSheetId="3">#REF!</definedName>
    <definedName name="T_112" localSheetId="3">#REF!</definedName>
    <definedName name="T_113" localSheetId="3">#REF!</definedName>
    <definedName name="T_19" localSheetId="3">#REF!</definedName>
    <definedName name="typact" localSheetId="3">#REF!</definedName>
    <definedName name="V.E._Millions" localSheetId="3">[2]EXPERTISE!#REF!</definedName>
    <definedName name="valeurs" localSheetId="3">#REF!</definedName>
    <definedName name="VB_au_1_1_97" localSheetId="3">#REF!</definedName>
    <definedName name="VBVDWSD" localSheetId="3">[8]BALANCE!#REF!</definedName>
    <definedName name="VNC_au_31_12_97" localSheetId="3">#REF!</definedName>
    <definedName name="VVDFGVF" localSheetId="3">[5]EXPERTISE!#REF!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" localSheetId="3">[2]BALANCE!#REF!</definedName>
    <definedName name="XX" localSheetId="3">[2]BALANCE!#REF!</definedName>
    <definedName name="XXWXS" localSheetId="3">[8]BALANCE!#REF!</definedName>
    <definedName name="XXX" localSheetId="3">[2]BALANCE!#REF!</definedName>
    <definedName name="_xlnm.Print_Area" localSheetId="3">'20-3Dépréciations'!$B$1:$G$26</definedName>
    <definedName name="_xlnm.Print_Area" localSheetId="0">'Consolidated balance sheet'!$A$1:$E$68</definedName>
    <definedName name="_xlnm.Print_Area" localSheetId="1">'Consolidated income'!$A$1:$E$37</definedName>
    <definedName name="_xlnm.Print_Area" localSheetId="2">Equity!$A$16:$K$46</definedName>
    <definedName name="zZone_d_impression">#REF!</definedName>
  </definedNames>
  <calcPr calcId="162913"/>
</workbook>
</file>

<file path=xl/calcChain.xml><?xml version="1.0" encoding="utf-8"?>
<calcChain xmlns="http://schemas.openxmlformats.org/spreadsheetml/2006/main">
  <c r="E14" i="37" l="1"/>
  <c r="C22" i="37"/>
  <c r="C15" i="37"/>
  <c r="C18" i="37"/>
  <c r="C14" i="37"/>
  <c r="E17" i="37"/>
  <c r="C17" i="37"/>
  <c r="C21" i="37"/>
  <c r="C19" i="37"/>
  <c r="E21" i="37"/>
  <c r="C23" i="37"/>
  <c r="E15" i="37"/>
  <c r="E18" i="37"/>
  <c r="E12" i="37"/>
  <c r="C13" i="37"/>
  <c r="C16" i="37"/>
  <c r="E19" i="37"/>
  <c r="E16" i="37"/>
  <c r="E13" i="37"/>
  <c r="E22" i="37"/>
  <c r="C12" i="37"/>
  <c r="E23" i="37"/>
  <c r="C24" i="37" l="1"/>
  <c r="E24" i="37"/>
</calcChain>
</file>

<file path=xl/sharedStrings.xml><?xml version="1.0" encoding="utf-8"?>
<sst xmlns="http://schemas.openxmlformats.org/spreadsheetml/2006/main" count="210" uniqueCount="158">
  <si>
    <t>CA=C</t>
  </si>
  <si>
    <t>VA=2IFRS</t>
  </si>
  <si>
    <t>CC=EUR</t>
  </si>
  <si>
    <t>SC=CNPIFRS</t>
  </si>
  <si>
    <t>TOTAL</t>
  </si>
  <si>
    <t>Reprises</t>
  </si>
  <si>
    <t>Dettes Etat, organismes de sécurité sociale, collectivités publiques</t>
  </si>
  <si>
    <t>Créanciers divers</t>
  </si>
  <si>
    <t>Dividendes à payer</t>
  </si>
  <si>
    <t>C/C entreprises liées créditeurs</t>
  </si>
  <si>
    <t>Autres comptes créditeurs</t>
  </si>
  <si>
    <t>Fournisseurs autres dettes</t>
  </si>
  <si>
    <t>{AC=P46500000}</t>
  </si>
  <si>
    <t>Comptes de régularisation créditeaurs</t>
  </si>
  <si>
    <t>{AC=P46860000}+{AC=P48500000}+{AC=P4168100AJ}+{AC=P4168100L}</t>
  </si>
  <si>
    <t>{AC=P48100000}</t>
  </si>
  <si>
    <t>DIR</t>
  </si>
  <si>
    <t>Dotations</t>
  </si>
  <si>
    <t>Obligations taux fixe</t>
  </si>
  <si>
    <t>{AC=A23015000A}</t>
  </si>
  <si>
    <t>{AC=A23025000A}</t>
  </si>
  <si>
    <t>{AC=A23035000A}</t>
  </si>
  <si>
    <t>{AC=A23045000A}</t>
  </si>
  <si>
    <t>{AC=A23055000A}</t>
  </si>
  <si>
    <t>{AC=A23065000A}</t>
  </si>
  <si>
    <t>{AC=A23075000A}</t>
  </si>
  <si>
    <t>{AC=A23085100A}</t>
  </si>
  <si>
    <t>RU sum [All values]</t>
  </si>
  <si>
    <t>FL=F20</t>
  </si>
  <si>
    <t>FL=F30</t>
  </si>
  <si>
    <t>en milliers d'euros</t>
  </si>
  <si>
    <t>DP=2014.12</t>
  </si>
  <si>
    <t>ASSETS (in € millions)</t>
  </si>
  <si>
    <t>Goodwill</t>
  </si>
  <si>
    <t>Value of In-Force business</t>
  </si>
  <si>
    <t>Other intangible assets</t>
  </si>
  <si>
    <t>Total intangible assets</t>
  </si>
  <si>
    <t>Investment property</t>
  </si>
  <si>
    <t>Held-to-maturity investments</t>
  </si>
  <si>
    <t>Available-for-sale financial assets</t>
  </si>
  <si>
    <t>Securities held for trading</t>
  </si>
  <si>
    <t>Loans and receivables</t>
  </si>
  <si>
    <t>Derivative instruments</t>
  </si>
  <si>
    <t>Insurance investments</t>
  </si>
  <si>
    <t>Other investments</t>
  </si>
  <si>
    <t>Investments in equity-accounted companies</t>
  </si>
  <si>
    <t>Insurance or reinsurance receivables</t>
  </si>
  <si>
    <t>Current tax assets</t>
  </si>
  <si>
    <t>Other receivables</t>
  </si>
  <si>
    <t>Owner-occupied property and other property and equipment</t>
  </si>
  <si>
    <t>Other non-current assets</t>
  </si>
  <si>
    <t>Deferred participation asset</t>
  </si>
  <si>
    <t>Deferred tax assets</t>
  </si>
  <si>
    <t>Other assets</t>
  </si>
  <si>
    <t>Non-current assets held for sale and discontinued operations</t>
  </si>
  <si>
    <t>Cash and cash equivalents</t>
  </si>
  <si>
    <t>TOTAL ASSETS</t>
  </si>
  <si>
    <t>EQUITY AND LIABILITIES (in € millions)</t>
  </si>
  <si>
    <t>Share capital</t>
  </si>
  <si>
    <t>Share premium account</t>
  </si>
  <si>
    <t>Revaluation reserve</t>
  </si>
  <si>
    <t>Cash flow hedge reserve</t>
  </si>
  <si>
    <t>Undated subordinated notes reclassified in equity</t>
  </si>
  <si>
    <t>Retained earnings</t>
  </si>
  <si>
    <t>Profit for the period</t>
  </si>
  <si>
    <t>Translation reserve</t>
  </si>
  <si>
    <t>Equity attributable to owners of the parent</t>
  </si>
  <si>
    <t>Non-controlling interests</t>
  </si>
  <si>
    <t>Total equity</t>
  </si>
  <si>
    <t>Insurance liabilities (excluding unit-linked)</t>
  </si>
  <si>
    <t>Insurance liabilities (unit-linked)</t>
  </si>
  <si>
    <t>Insurance liabilities</t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</si>
  <si>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</si>
  <si>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without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</si>
  <si>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unit-linked financial instruments</t>
    </r>
  </si>
  <si>
    <t>Financial liabilities</t>
  </si>
  <si>
    <t>Derivative financial instruments separated from the host contract</t>
  </si>
  <si>
    <t>Deferred participation reserve</t>
  </si>
  <si>
    <t>Insurance and financial liabilities</t>
  </si>
  <si>
    <t>Provisions</t>
  </si>
  <si>
    <t>Subordinated debt</t>
  </si>
  <si>
    <t>Financing liabilities</t>
  </si>
  <si>
    <t>Operating liabilities represented by securities</t>
  </si>
  <si>
    <t>Operating liabilities due to banks</t>
  </si>
  <si>
    <t>Liabilities arising from insurance and reinsurance transactions</t>
  </si>
  <si>
    <t>Current taxes payable</t>
  </si>
  <si>
    <t>Current account advances</t>
  </si>
  <si>
    <t>Liabilities towards holders of units in controlled mutual funds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</si>
  <si>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</si>
  <si>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</si>
  <si>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</si>
  <si>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</si>
  <si>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</si>
  <si>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(in € millions)</t>
  </si>
  <si>
    <t>Premiums written</t>
  </si>
  <si>
    <t>Change in unearned premiums reserve</t>
  </si>
  <si>
    <t>Earned premiums</t>
  </si>
  <si>
    <t>Revenue from other activities</t>
  </si>
  <si>
    <t>Other operating revenue</t>
  </si>
  <si>
    <t xml:space="preserve">Gains and losses on disposal of investments </t>
  </si>
  <si>
    <t>Change in fair value of financial assets at fair value through profit or loss</t>
  </si>
  <si>
    <t>Change in impairment losses on financial instruments</t>
  </si>
  <si>
    <t>Investment income before finance costs</t>
  </si>
  <si>
    <t>Income from ordinary activities</t>
  </si>
  <si>
    <t>Claims and benefits expenses</t>
  </si>
  <si>
    <t>Reinsurance result</t>
  </si>
  <si>
    <t>Expenses of other businesses</t>
  </si>
  <si>
    <t>Acquisition costs</t>
  </si>
  <si>
    <t>Amortisation of value of acquired In-Force business and distribution agreements</t>
  </si>
  <si>
    <t>Contract administration expenses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</si>
  <si>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</si>
  <si>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</si>
  <si>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</si>
  <si>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</si>
  <si>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</si>
  <si>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</si>
  <si>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fair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</si>
  <si>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</si>
  <si>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</si>
  <si>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</si>
  <si>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</si>
  <si>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r>
      <t xml:space="preserve">Basic earnings per share </t>
    </r>
    <r>
      <rPr>
        <i/>
        <sz val="10"/>
        <rFont val="Arial"/>
        <family val="2"/>
      </rPr>
      <t>(in €)</t>
    </r>
  </si>
  <si>
    <r>
      <t xml:space="preserve">Diluted earnings per share </t>
    </r>
    <r>
      <rPr>
        <i/>
        <sz val="10"/>
        <rFont val="Arial"/>
        <family val="2"/>
      </rPr>
      <t>(in €)</t>
    </r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</si>
  <si>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2016</t>
    </r>
  </si>
  <si>
    <t>Translation adjustments</t>
  </si>
  <si>
    <t>- Dividends paid</t>
  </si>
  <si>
    <t>- Issue of shares</t>
  </si>
  <si>
    <t xml:space="preserve">- Subordinated notes, net of tax </t>
  </si>
  <si>
    <t>- Treasury shares, net of tax</t>
  </si>
  <si>
    <t>- Changes in scope of consolidation</t>
  </si>
  <si>
    <t>- Other movements</t>
  </si>
  <si>
    <t>Equity at 31.12.2016</t>
  </si>
  <si>
    <t>- Issue of shares/merger premium</t>
  </si>
  <si>
    <t>Equity at 31.12.2017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</si>
  <si>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2017</t>
    </r>
  </si>
  <si>
    <t>31.12.2017</t>
  </si>
  <si>
    <t>31.12.2016</t>
  </si>
  <si>
    <t>CONSOLIDATED BALANCE SHEET</t>
  </si>
  <si>
    <t>CONSOLIDATED INCOME STATEMENT</t>
  </si>
  <si>
    <t>31.12.2016*</t>
  </si>
  <si>
    <r>
      <t xml:space="preserve">(*) </t>
    </r>
    <r>
      <rPr>
        <u/>
        <sz val="9"/>
        <color rgb="FF000000"/>
        <rFont val="Arial"/>
        <family val="2"/>
      </rPr>
      <t>Proforma</t>
    </r>
    <r>
      <rPr>
        <sz val="9"/>
        <color rgb="FF000000"/>
        <rFont val="Arial"/>
        <family val="2"/>
      </rPr>
      <t> :</t>
    </r>
  </si>
  <si>
    <t xml:space="preserve">Au 31 décembre 2016, les trois principaux éléments contribuant à ce poste relevaient des cessions de production financière, des charges liées aux instruments financiers à terme et des frais financiers liés à l’activité de gestion des placements en regard des engagements d’assurance. </t>
  </si>
  <si>
    <t>Les produits et charges des instruments financiers à terme propres aux opérations de cash-flows hedging sont désormais comptabilisés en charges de financement. Le montant au 31 décembre 2016 était de 18,5m€.</t>
  </si>
  <si>
    <t>CONSOLIDATED STATEMENT OF CHANGES IN EQUITY AS OF DECEMBER, 31th, 2017</t>
  </si>
  <si>
    <t>CONSOLIDATED STATEMENT OF CHANGES IN EQUITY AS OF DECEMBER, 31th, 2016</t>
  </si>
  <si>
    <t>Net profit and unrealised and deferred gains and losses for the period</t>
  </si>
  <si>
    <t>Retained earnings and profit</t>
  </si>
  <si>
    <t>The item "Investment expenses and other financial debt excluding cost of debt" has been reclassified.</t>
  </si>
  <si>
    <r>
      <t>Reinsurers</t>
    </r>
    <r>
      <rPr>
        <sz val="12"/>
        <color rgb="FF034EA2"/>
        <rFont val="Arial"/>
        <family val="2"/>
      </rPr>
      <t xml:space="preserve">’ </t>
    </r>
    <r>
      <rPr>
        <b/>
        <sz val="10"/>
        <color rgb="FF034EA2"/>
        <rFont val="Arial"/>
        <family val="2"/>
      </rPr>
      <t>share of insurance and financial liabilities</t>
    </r>
  </si>
  <si>
    <r>
      <t xml:space="preserve">Equity at 01.01.2017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</si>
  <si>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r>
      <t xml:space="preserve">Equity at 01.01.2016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</si>
  <si>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Other borrowings and similar debts</t>
  </si>
  <si>
    <t>31.12.2018</t>
  </si>
  <si>
    <t>Net investment income</t>
  </si>
  <si>
    <t>CONSOLIDATED STATEMENT OF CHANGES IN EQUITY AS OF DECEMBER, 31th, 2018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</si>
  <si>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2018</t>
    </r>
  </si>
  <si>
    <r>
      <t xml:space="preserve">Equity at 01.01.2018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</si>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</sst>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F_-;\-* #,##0.00\ _F_-;_-* &quot;-&quot;??\ _F_-;_-@_-"/>
    <numFmt numFmtId="165" formatCode="#,##0.0;\(#,##0.0\)"/>
    <numFmt numFmtId="166" formatCode="#,##0.0"/>
  </numFmts>
  <fonts count="28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color indexed="9"/>
      <name val="Arial"/>
      <family val="2"/>
    </font>
    <font>
      <sz val="12"/>
      <color indexed="9"/>
      <name val="Arial"/>
      <family val="2"/>
    </font>
    <font>
      <i/>
      <sz val="10"/>
      <color rgb="FF034EA2"/>
      <name val="Arial"/>
      <family val="2"/>
    </font>
    <font>
      <b/>
      <sz val="10"/>
      <color rgb="FF034EA2"/>
      <name val="Arial"/>
      <family val="2"/>
    </font>
    <font>
      <sz val="12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444444"/>
      <name val="Arial"/>
      <family val="2"/>
    </font>
    <font>
      <b/>
      <sz val="11"/>
      <color rgb="FFFFFFFF"/>
      <name val="Arial"/>
      <family val="2"/>
    </font>
    <font>
      <b/>
      <sz val="14"/>
      <color rgb="FF002364"/>
      <name val="Arial"/>
      <family val="2"/>
    </font>
    <font>
      <sz val="9"/>
      <color rgb="FF000000"/>
      <name val="Arial"/>
      <family val="2"/>
    </font>
    <font>
      <u/>
      <sz val="9"/>
      <color rgb="FF000000"/>
      <name val="Arial"/>
      <family val="2"/>
    </font>
    <font>
      <sz val="12"/>
      <color rgb="FF034EA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34EA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ck">
        <color rgb="FF034EA2"/>
      </bottom>
      <diagonal/>
    </border>
    <border>
      <left/>
      <right/>
      <top/>
      <bottom style="medium">
        <color rgb="FF034EA2"/>
      </bottom>
      <diagonal/>
    </border>
    <border>
      <left/>
      <right/>
      <top style="dotted">
        <color indexed="64"/>
      </top>
      <bottom style="medium">
        <color rgb="FF034EA2"/>
      </bottom>
      <diagonal/>
    </border>
    <border>
      <left/>
      <right style="dotted">
        <color indexed="64"/>
      </right>
      <top/>
      <bottom style="thick">
        <color rgb="FF034EA2"/>
      </bottom>
      <diagonal/>
    </border>
    <border>
      <left/>
      <right style="dotted">
        <color indexed="64"/>
      </right>
      <top/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rgb="FF034EA2"/>
      </bottom>
      <diagonal/>
    </border>
    <border>
      <left style="dotted">
        <color indexed="64"/>
      </left>
      <right/>
      <top/>
      <bottom style="thick">
        <color rgb="FF034EA2"/>
      </bottom>
      <diagonal/>
    </border>
    <border>
      <left/>
      <right/>
      <top style="medium">
        <color rgb="FF034EA2"/>
      </top>
      <bottom style="medium">
        <color rgb="FF034EA2"/>
      </bottom>
      <diagonal/>
    </border>
    <border>
      <left/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medium">
        <color rgb="FF034EA2"/>
      </bottom>
      <diagonal/>
    </border>
  </borders>
  <cellStyleXfs count="14">
    <xf numFmtId="0" fontId="0" fillId="0" borderId="0"/>
    <xf numFmtId="0" fontId="2" fillId="2" borderId="1" applyNumberFormat="0" applyFont="0" applyBorder="0" applyAlignment="0">
      <alignment horizontal="center"/>
    </xf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4" fillId="0" borderId="2">
      <alignment horizontal="center"/>
    </xf>
    <xf numFmtId="3" fontId="3" fillId="0" borderId="0" applyFont="0" applyFill="0" applyBorder="0" applyAlignment="0" applyProtection="0"/>
    <xf numFmtId="0" fontId="3" fillId="3" borderId="0" applyNumberFormat="0" applyFont="0" applyBorder="0" applyAlignment="0" applyProtection="0"/>
    <xf numFmtId="0" fontId="5" fillId="0" borderId="0">
      <alignment horizontal="centerContinuous" vertical="center"/>
    </xf>
    <xf numFmtId="0" fontId="6" fillId="0" borderId="0">
      <alignment horizontal="left"/>
    </xf>
    <xf numFmtId="0" fontId="7" fillId="0" borderId="0"/>
  </cellStyleXfs>
  <cellXfs count="116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4" borderId="0" xfId="0" applyFont="1" applyFill="1"/>
    <xf numFmtId="0" fontId="13" fillId="0" borderId="0" xfId="0" applyFont="1" applyAlignment="1">
      <alignment horizontal="right"/>
    </xf>
    <xf numFmtId="0" fontId="10" fillId="0" borderId="3" xfId="0" applyFont="1" applyBorder="1"/>
    <xf numFmtId="3" fontId="10" fillId="0" borderId="3" xfId="0" applyNumberFormat="1" applyFont="1" applyBorder="1"/>
    <xf numFmtId="0" fontId="11" fillId="0" borderId="0" xfId="0" applyFont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/>
    <xf numFmtId="3" fontId="10" fillId="0" borderId="0" xfId="0" applyNumberFormat="1" applyFont="1" applyFill="1"/>
    <xf numFmtId="3" fontId="12" fillId="0" borderId="0" xfId="0" applyNumberFormat="1" applyFont="1" applyFill="1"/>
    <xf numFmtId="1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3" fontId="10" fillId="0" borderId="4" xfId="0" applyNumberFormat="1" applyFont="1" applyBorder="1"/>
    <xf numFmtId="0" fontId="13" fillId="0" borderId="3" xfId="0" applyFont="1" applyBorder="1" applyAlignment="1">
      <alignment horizontal="right"/>
    </xf>
    <xf numFmtId="3" fontId="13" fillId="0" borderId="3" xfId="0" applyNumberFormat="1" applyFont="1" applyBorder="1"/>
    <xf numFmtId="3" fontId="13" fillId="0" borderId="3" xfId="0" applyNumberFormat="1" applyFont="1" applyBorder="1" applyAlignment="1">
      <alignment horizontal="right"/>
    </xf>
    <xf numFmtId="0" fontId="12" fillId="4" borderId="5" xfId="0" applyFont="1" applyFill="1" applyBorder="1"/>
    <xf numFmtId="3" fontId="12" fillId="4" borderId="5" xfId="0" applyNumberFormat="1" applyFont="1" applyFill="1" applyBorder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5" borderId="20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/>
    </xf>
    <xf numFmtId="0" fontId="19" fillId="5" borderId="19" xfId="0" applyFont="1" applyFill="1" applyBorder="1" applyAlignment="1">
      <alignment vertical="center" wrapText="1"/>
    </xf>
    <xf numFmtId="0" fontId="8" fillId="5" borderId="10" xfId="0" quotePrefix="1" applyFont="1" applyFill="1" applyBorder="1" applyAlignment="1">
      <alignment vertical="center" wrapText="1"/>
    </xf>
    <xf numFmtId="164" fontId="8" fillId="6" borderId="6" xfId="3" applyFont="1" applyFill="1" applyBorder="1" applyAlignment="1">
      <alignment horizontal="right" vertical="center" wrapText="1"/>
    </xf>
    <xf numFmtId="164" fontId="8" fillId="0" borderId="6" xfId="3" applyFont="1" applyBorder="1" applyAlignment="1">
      <alignment horizontal="right" vertical="center" wrapText="1"/>
    </xf>
    <xf numFmtId="164" fontId="0" fillId="0" borderId="0" xfId="3" applyFont="1"/>
    <xf numFmtId="164" fontId="21" fillId="7" borderId="16" xfId="3" applyFont="1" applyFill="1" applyBorder="1" applyAlignment="1">
      <alignment horizontal="center" vertical="center" wrapText="1"/>
    </xf>
    <xf numFmtId="164" fontId="19" fillId="0" borderId="16" xfId="3" applyFont="1" applyBorder="1" applyAlignment="1">
      <alignment horizontal="center" vertical="center" wrapText="1"/>
    </xf>
    <xf numFmtId="164" fontId="8" fillId="6" borderId="16" xfId="3" applyFont="1" applyFill="1" applyBorder="1" applyAlignment="1">
      <alignment horizontal="right" vertical="center" wrapText="1"/>
    </xf>
    <xf numFmtId="164" fontId="8" fillId="0" borderId="16" xfId="3" applyFont="1" applyBorder="1" applyAlignment="1">
      <alignment horizontal="right" vertical="center" wrapText="1"/>
    </xf>
    <xf numFmtId="0" fontId="22" fillId="0" borderId="0" xfId="0" applyFont="1"/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left" vertical="center"/>
    </xf>
    <xf numFmtId="0" fontId="19" fillId="5" borderId="25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165" fontId="8" fillId="6" borderId="8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Border="1" applyAlignment="1">
      <alignment horizontal="right" vertical="center" wrapText="1"/>
    </xf>
    <xf numFmtId="165" fontId="8" fillId="0" borderId="8" xfId="3" applyNumberFormat="1" applyFont="1" applyFill="1" applyBorder="1" applyAlignment="1">
      <alignment horizontal="right" vertical="center" wrapText="1"/>
    </xf>
    <xf numFmtId="165" fontId="19" fillId="6" borderId="17" xfId="3" applyNumberFormat="1" applyFont="1" applyFill="1" applyBorder="1" applyAlignment="1">
      <alignment horizontal="right" vertical="center" wrapText="1"/>
    </xf>
    <xf numFmtId="165" fontId="19" fillId="0" borderId="17" xfId="3" applyNumberFormat="1" applyFont="1" applyBorder="1" applyAlignment="1">
      <alignment horizontal="right" vertical="center" wrapText="1"/>
    </xf>
    <xf numFmtId="165" fontId="8" fillId="6" borderId="0" xfId="3" applyNumberFormat="1" applyFont="1" applyFill="1" applyAlignment="1">
      <alignment horizontal="right" vertical="center" wrapText="1"/>
    </xf>
    <xf numFmtId="165" fontId="8" fillId="0" borderId="0" xfId="3" applyNumberFormat="1" applyFont="1" applyAlignment="1">
      <alignment horizontal="right" vertical="center" wrapText="1"/>
    </xf>
    <xf numFmtId="165" fontId="8" fillId="6" borderId="7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Border="1" applyAlignment="1">
      <alignment horizontal="right" vertical="center" wrapText="1"/>
    </xf>
    <xf numFmtId="165" fontId="8" fillId="0" borderId="8" xfId="3" applyNumberFormat="1" applyFont="1" applyBorder="1" applyAlignment="1">
      <alignment horizontal="right" vertical="center" wrapText="1"/>
    </xf>
    <xf numFmtId="165" fontId="19" fillId="6" borderId="18" xfId="3" applyNumberFormat="1" applyFont="1" applyFill="1" applyBorder="1" applyAlignment="1">
      <alignment horizontal="right" vertical="center" wrapText="1"/>
    </xf>
    <xf numFmtId="165" fontId="19" fillId="0" borderId="18" xfId="3" applyNumberFormat="1" applyFont="1" applyBorder="1" applyAlignment="1">
      <alignment horizontal="right" vertical="center" wrapText="1"/>
    </xf>
    <xf numFmtId="165" fontId="8" fillId="6" borderId="6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Fill="1" applyBorder="1" applyAlignment="1">
      <alignment horizontal="right" vertical="center" wrapText="1"/>
    </xf>
    <xf numFmtId="165" fontId="19" fillId="0" borderId="17" xfId="3" applyNumberFormat="1" applyFont="1" applyFill="1" applyBorder="1" applyAlignment="1">
      <alignment horizontal="right" vertical="center" wrapText="1"/>
    </xf>
    <xf numFmtId="165" fontId="8" fillId="0" borderId="0" xfId="3" applyNumberFormat="1" applyFont="1" applyFill="1" applyAlignment="1">
      <alignment horizontal="right" vertical="center" wrapText="1"/>
    </xf>
    <xf numFmtId="165" fontId="19" fillId="6" borderId="16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Border="1" applyAlignment="1">
      <alignment horizontal="right" vertical="center" wrapText="1"/>
    </xf>
    <xf numFmtId="165" fontId="19" fillId="5" borderId="20" xfId="0" applyNumberFormat="1" applyFont="1" applyFill="1" applyBorder="1" applyAlignment="1">
      <alignment horizontal="right" vertical="center"/>
    </xf>
    <xf numFmtId="165" fontId="19" fillId="6" borderId="17" xfId="0" applyNumberFormat="1" applyFont="1" applyFill="1" applyBorder="1" applyAlignment="1">
      <alignment horizontal="right" vertical="center"/>
    </xf>
    <xf numFmtId="165" fontId="19" fillId="5" borderId="17" xfId="0" applyNumberFormat="1" applyFont="1" applyFill="1" applyBorder="1" applyAlignment="1">
      <alignment horizontal="right" vertical="center"/>
    </xf>
    <xf numFmtId="165" fontId="19" fillId="5" borderId="26" xfId="0" applyNumberFormat="1" applyFont="1" applyFill="1" applyBorder="1" applyAlignment="1">
      <alignment horizontal="right" vertical="center"/>
    </xf>
    <xf numFmtId="165" fontId="19" fillId="5" borderId="26" xfId="0" applyNumberFormat="1" applyFont="1" applyFill="1" applyBorder="1" applyAlignment="1">
      <alignment horizontal="right" vertical="center" wrapText="1"/>
    </xf>
    <xf numFmtId="165" fontId="19" fillId="5" borderId="26" xfId="3" applyNumberFormat="1" applyFont="1" applyFill="1" applyBorder="1" applyAlignment="1">
      <alignment horizontal="right" vertical="center" wrapText="1"/>
    </xf>
    <xf numFmtId="165" fontId="19" fillId="6" borderId="24" xfId="3" applyNumberFormat="1" applyFont="1" applyFill="1" applyBorder="1" applyAlignment="1">
      <alignment horizontal="right" vertical="center" wrapText="1"/>
    </xf>
    <xf numFmtId="165" fontId="19" fillId="5" borderId="24" xfId="0" applyNumberFormat="1" applyFont="1" applyFill="1" applyBorder="1" applyAlignment="1">
      <alignment horizontal="right" vertical="center" wrapText="1"/>
    </xf>
    <xf numFmtId="165" fontId="8" fillId="5" borderId="10" xfId="0" applyNumberFormat="1" applyFont="1" applyFill="1" applyBorder="1" applyAlignment="1">
      <alignment horizontal="right" vertical="center"/>
    </xf>
    <xf numFmtId="165" fontId="8" fillId="5" borderId="11" xfId="0" applyNumberFormat="1" applyFont="1" applyFill="1" applyBorder="1" applyAlignment="1">
      <alignment horizontal="right" vertical="center"/>
    </xf>
    <xf numFmtId="165" fontId="19" fillId="6" borderId="6" xfId="0" applyNumberFormat="1" applyFont="1" applyFill="1" applyBorder="1" applyAlignment="1">
      <alignment horizontal="right" vertical="center"/>
    </xf>
    <xf numFmtId="165" fontId="8" fillId="5" borderId="6" xfId="0" applyNumberFormat="1" applyFont="1" applyFill="1" applyBorder="1" applyAlignment="1">
      <alignment horizontal="right" vertical="center"/>
    </xf>
    <xf numFmtId="165" fontId="8" fillId="5" borderId="12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3" xfId="0" applyNumberFormat="1" applyFont="1" applyFill="1" applyBorder="1" applyAlignment="1">
      <alignment horizontal="right" vertical="center"/>
    </xf>
    <xf numFmtId="165" fontId="19" fillId="6" borderId="0" xfId="0" applyNumberFormat="1" applyFont="1" applyFill="1" applyAlignment="1">
      <alignment horizontal="right" vertical="center"/>
    </xf>
    <xf numFmtId="165" fontId="8" fillId="5" borderId="0" xfId="0" applyNumberFormat="1" applyFont="1" applyFill="1" applyAlignment="1">
      <alignment horizontal="right" vertical="center"/>
    </xf>
    <xf numFmtId="165" fontId="19" fillId="5" borderId="19" xfId="3" applyNumberFormat="1" applyFont="1" applyFill="1" applyBorder="1" applyAlignment="1">
      <alignment horizontal="right" vertical="center" wrapText="1"/>
    </xf>
    <xf numFmtId="165" fontId="19" fillId="5" borderId="16" xfId="3" applyNumberFormat="1" applyFont="1" applyFill="1" applyBorder="1" applyAlignment="1">
      <alignment horizontal="right" vertical="center" wrapText="1"/>
    </xf>
    <xf numFmtId="165" fontId="8" fillId="5" borderId="21" xfId="0" applyNumberFormat="1" applyFont="1" applyFill="1" applyBorder="1" applyAlignment="1">
      <alignment horizontal="right" vertical="center"/>
    </xf>
    <xf numFmtId="165" fontId="8" fillId="5" borderId="14" xfId="0" applyNumberFormat="1" applyFont="1" applyFill="1" applyBorder="1" applyAlignment="1">
      <alignment horizontal="right" vertical="center"/>
    </xf>
    <xf numFmtId="165" fontId="19" fillId="6" borderId="7" xfId="0" applyNumberFormat="1" applyFont="1" applyFill="1" applyBorder="1" applyAlignment="1">
      <alignment horizontal="right" vertical="center"/>
    </xf>
    <xf numFmtId="165" fontId="19" fillId="6" borderId="16" xfId="0" applyNumberFormat="1" applyFont="1" applyFill="1" applyBorder="1" applyAlignment="1">
      <alignment horizontal="right" vertical="center" wrapText="1"/>
    </xf>
    <xf numFmtId="166" fontId="19" fillId="5" borderId="26" xfId="0" applyNumberFormat="1" applyFont="1" applyFill="1" applyBorder="1" applyAlignment="1">
      <alignment horizontal="right" vertical="center" wrapText="1"/>
    </xf>
    <xf numFmtId="0" fontId="19" fillId="5" borderId="13" xfId="0" applyFont="1" applyFill="1" applyBorder="1" applyAlignment="1">
      <alignment horizontal="center" vertical="center" textRotation="90" wrapText="1"/>
    </xf>
    <xf numFmtId="0" fontId="19" fillId="5" borderId="22" xfId="0" applyFont="1" applyFill="1" applyBorder="1" applyAlignment="1">
      <alignment horizontal="center" vertical="center" textRotation="90" wrapText="1"/>
    </xf>
    <xf numFmtId="0" fontId="19" fillId="5" borderId="0" xfId="0" applyFont="1" applyFill="1" applyAlignment="1">
      <alignment horizontal="center" vertical="center" textRotation="90" wrapText="1"/>
    </xf>
    <xf numFmtId="0" fontId="19" fillId="5" borderId="16" xfId="0" applyFont="1" applyFill="1" applyBorder="1" applyAlignment="1">
      <alignment horizontal="center" vertical="center" textRotation="90" wrapText="1"/>
    </xf>
    <xf numFmtId="0" fontId="23" fillId="7" borderId="0" xfId="0" applyFont="1" applyFill="1" applyAlignment="1">
      <alignment horizontal="center" vertical="center"/>
    </xf>
    <xf numFmtId="0" fontId="18" fillId="5" borderId="9" xfId="0" applyFont="1" applyFill="1" applyBorder="1" applyAlignment="1">
      <alignment horizontal="left"/>
    </xf>
    <xf numFmtId="0" fontId="18" fillId="5" borderId="19" xfId="0" applyFont="1" applyFill="1" applyBorder="1" applyAlignment="1">
      <alignment horizontal="left"/>
    </xf>
    <xf numFmtId="0" fontId="19" fillId="5" borderId="13" xfId="0" applyFont="1" applyFill="1" applyBorder="1" applyAlignment="1">
      <alignment horizontal="center" vertical="center" textRotation="90"/>
    </xf>
    <xf numFmtId="0" fontId="19" fillId="5" borderId="22" xfId="0" applyFont="1" applyFill="1" applyBorder="1" applyAlignment="1">
      <alignment horizontal="center" vertical="center" textRotation="90"/>
    </xf>
    <xf numFmtId="0" fontId="19" fillId="5" borderId="15" xfId="0" applyFont="1" applyFill="1" applyBorder="1" applyAlignment="1">
      <alignment horizontal="center" vertical="center" textRotation="90" wrapText="1"/>
    </xf>
    <xf numFmtId="0" fontId="19" fillId="5" borderId="23" xfId="0" applyFont="1" applyFill="1" applyBorder="1" applyAlignment="1">
      <alignment horizontal="center" vertical="center" textRotation="90" wrapText="1"/>
    </xf>
    <xf numFmtId="0" fontId="21" fillId="7" borderId="0" xfId="0" applyFont="1" applyFill="1" applyAlignment="1">
      <alignment horizontal="center" vertical="center" textRotation="90" wrapText="1"/>
    </xf>
    <xf numFmtId="0" fontId="21" fillId="7" borderId="16" xfId="0" applyFont="1" applyFill="1" applyBorder="1" applyAlignment="1">
      <alignment horizontal="center" vertical="center" textRotation="90" wrapText="1"/>
    </xf>
  </cellXfs>
  <cellStyles count="14">
    <cellStyle name="AMADescription" xfId="1"/>
    <cellStyle name="Euro" xfId="2"/>
    <cellStyle name="Milliers" xfId="3" builtinId="3"/>
    <cellStyle name="Normal" xfId="0" builtinId="0"/>
    <cellStyle name="Normale_Allegati IFRS area BOF" xfId="4"/>
    <cellStyle name="PSChar" xfId="5"/>
    <cellStyle name="PSDate" xfId="6"/>
    <cellStyle name="PSDec" xfId="7"/>
    <cellStyle name="PSHeading" xfId="8"/>
    <cellStyle name="PSInt" xfId="9"/>
    <cellStyle name="PSSpacer" xfId="10"/>
    <cellStyle name="Rapport AN2" xfId="11"/>
    <cellStyle name="Rapport AN3" xfId="12"/>
    <cellStyle name="Undefiniert" xfId="13"/>
  </cellStyles>
  <dxfs count="0"/>
  <tableStyles count="0" defaultTableStyle="TableStyleMedium2" defaultPivotStyle="PivotStyleLight16"/>
  <colors>
    <mruColors>
      <color rgb="FF034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914400</xdr:colOff>
          <xdr:row>0</xdr:row>
          <xdr:rowOff>0</xdr:rowOff>
        </xdr:to>
        <xdr:sp macro="" textlink="">
          <xdr:nvSpPr>
            <xdr:cNvPr id="21505" name="CustomMemberDispatchertb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ARRETES%20IFRS\Exercice%202005\%23%2030062005%20IFRS\perso%20salim\PERIMET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2000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%2031122002\ERIC\1.%20Etats%20bilan%20consolide%20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MOB\Clot01\A5\A5%20global\CNP%20Assurances\A1200_A5_1201_Partici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TICIP\2000\0012\EtatA5\A5IASS0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"/>
  <sheetViews>
    <sheetView showGridLines="0" topLeftCell="A29" workbookViewId="0">
      <selection activeCell="K50" sqref="K50"/>
    </sheetView>
  </sheetViews>
  <sheetFormatPr baseColWidth="10" defaultRowHeight="12.75" x14ac:dyDescent="0.2"/>
  <cols>
    <col min="1" max="1" width="93.42578125" bestFit="1" customWidth="1"/>
    <col min="2" max="2" width="6" bestFit="1" customWidth="1"/>
    <col min="3" max="3" width="13" style="47" bestFit="1" customWidth="1"/>
    <col min="4" max="5" width="12.28515625" style="47" customWidth="1"/>
  </cols>
  <sheetData>
    <row r="1" spans="1:5" ht="18" x14ac:dyDescent="0.2">
      <c r="A1" s="56" t="s">
        <v>137</v>
      </c>
      <c r="B1" s="57"/>
      <c r="C1" s="57"/>
      <c r="D1" s="57"/>
      <c r="E1" s="57"/>
    </row>
    <row r="2" spans="1:5" x14ac:dyDescent="0.2">
      <c r="A2" s="21"/>
    </row>
    <row r="3" spans="1:5" ht="15" customHeight="1" thickBot="1" x14ac:dyDescent="0.25">
      <c r="A3" s="22" t="s">
        <v>32</v>
      </c>
      <c r="B3" s="23"/>
      <c r="C3" s="48" t="s">
        <v>152</v>
      </c>
      <c r="D3" s="49" t="s">
        <v>135</v>
      </c>
      <c r="E3" s="49" t="s">
        <v>136</v>
      </c>
    </row>
    <row r="4" spans="1:5" ht="15" customHeight="1" thickTop="1" x14ac:dyDescent="0.2">
      <c r="A4" s="24" t="s">
        <v>33</v>
      </c>
      <c r="B4" s="25"/>
      <c r="C4" s="72">
        <v>253.70363006300602</v>
      </c>
      <c r="D4" s="61">
        <v>273.2</v>
      </c>
      <c r="E4" s="61">
        <v>309.5</v>
      </c>
    </row>
    <row r="5" spans="1:5" ht="15" customHeight="1" x14ac:dyDescent="0.2">
      <c r="A5" s="24" t="s">
        <v>34</v>
      </c>
      <c r="B5" s="25"/>
      <c r="C5" s="72">
        <v>18.826140414041401</v>
      </c>
      <c r="D5" s="61">
        <v>24.1</v>
      </c>
      <c r="E5" s="61">
        <v>22.2</v>
      </c>
    </row>
    <row r="6" spans="1:5" ht="15" customHeight="1" x14ac:dyDescent="0.2">
      <c r="A6" s="26" t="s">
        <v>35</v>
      </c>
      <c r="B6" s="27"/>
      <c r="C6" s="72">
        <v>459.687831756376</v>
      </c>
      <c r="D6" s="61">
        <v>501.8</v>
      </c>
      <c r="E6" s="61">
        <v>534.79999999999995</v>
      </c>
    </row>
    <row r="7" spans="1:5" ht="15" customHeight="1" thickBot="1" x14ac:dyDescent="0.25">
      <c r="A7" s="28" t="s">
        <v>36</v>
      </c>
      <c r="B7" s="29"/>
      <c r="C7" s="63">
        <v>732.21760223342392</v>
      </c>
      <c r="D7" s="64">
        <v>799.1</v>
      </c>
      <c r="E7" s="64">
        <v>866.5</v>
      </c>
    </row>
    <row r="8" spans="1:5" ht="15" customHeight="1" x14ac:dyDescent="0.2">
      <c r="A8" s="24" t="s">
        <v>37</v>
      </c>
      <c r="B8" s="25"/>
      <c r="C8" s="72">
        <v>2540.0290981098101</v>
      </c>
      <c r="D8" s="61">
        <v>2568.1</v>
      </c>
      <c r="E8" s="61">
        <v>2926.5</v>
      </c>
    </row>
    <row r="9" spans="1:5" ht="15" customHeight="1" x14ac:dyDescent="0.2">
      <c r="A9" s="24" t="s">
        <v>38</v>
      </c>
      <c r="B9" s="25"/>
      <c r="C9" s="72">
        <v>396.33120162016201</v>
      </c>
      <c r="D9" s="61">
        <v>548.70000000000005</v>
      </c>
      <c r="E9" s="61">
        <v>766.3</v>
      </c>
    </row>
    <row r="10" spans="1:5" ht="15" customHeight="1" x14ac:dyDescent="0.2">
      <c r="A10" s="24" t="s">
        <v>39</v>
      </c>
      <c r="B10" s="25"/>
      <c r="C10" s="72">
        <v>289342.724434743</v>
      </c>
      <c r="D10" s="61">
        <v>296481.3</v>
      </c>
      <c r="E10" s="61">
        <v>299428.59999999998</v>
      </c>
    </row>
    <row r="11" spans="1:5" ht="15" customHeight="1" x14ac:dyDescent="0.2">
      <c r="A11" s="24" t="s">
        <v>40</v>
      </c>
      <c r="B11" s="25"/>
      <c r="C11" s="72">
        <v>81602.942094499303</v>
      </c>
      <c r="D11" s="61">
        <v>81721.8</v>
      </c>
      <c r="E11" s="61">
        <v>74540.600000000006</v>
      </c>
    </row>
    <row r="12" spans="1:5" ht="15" customHeight="1" x14ac:dyDescent="0.2">
      <c r="A12" s="24" t="s">
        <v>41</v>
      </c>
      <c r="B12" s="25"/>
      <c r="C12" s="72">
        <v>4891.3184011114599</v>
      </c>
      <c r="D12" s="61">
        <v>4970.5</v>
      </c>
      <c r="E12" s="61">
        <v>4945.3</v>
      </c>
    </row>
    <row r="13" spans="1:5" ht="15" customHeight="1" x14ac:dyDescent="0.2">
      <c r="A13" s="26" t="s">
        <v>42</v>
      </c>
      <c r="B13" s="27"/>
      <c r="C13" s="65">
        <v>1287.645</v>
      </c>
      <c r="D13" s="66">
        <v>797.5</v>
      </c>
      <c r="E13" s="66">
        <v>654.29999999999995</v>
      </c>
    </row>
    <row r="14" spans="1:5" ht="15" customHeight="1" thickBot="1" x14ac:dyDescent="0.25">
      <c r="A14" s="28" t="s">
        <v>43</v>
      </c>
      <c r="B14" s="29"/>
      <c r="C14" s="63">
        <v>380060.99023008399</v>
      </c>
      <c r="D14" s="64">
        <v>387088</v>
      </c>
      <c r="E14" s="64">
        <v>383261.6</v>
      </c>
    </row>
    <row r="15" spans="1:5" ht="15" customHeight="1" thickBot="1" x14ac:dyDescent="0.25">
      <c r="A15" s="28" t="s">
        <v>44</v>
      </c>
      <c r="B15" s="29"/>
      <c r="C15" s="63">
        <v>7.4640000000000004</v>
      </c>
      <c r="D15" s="64">
        <v>9.1999999999999993</v>
      </c>
      <c r="E15" s="64">
        <v>10.9</v>
      </c>
    </row>
    <row r="16" spans="1:5" ht="15" customHeight="1" thickBot="1" x14ac:dyDescent="0.25">
      <c r="A16" s="28" t="s">
        <v>45</v>
      </c>
      <c r="B16" s="29"/>
      <c r="C16" s="63">
        <v>516.91898860469496</v>
      </c>
      <c r="D16" s="64">
        <v>65.900000000000006</v>
      </c>
      <c r="E16" s="64">
        <v>67.400000000000006</v>
      </c>
    </row>
    <row r="17" spans="1:5" ht="15" customHeight="1" thickBot="1" x14ac:dyDescent="0.25">
      <c r="A17" s="28" t="s">
        <v>148</v>
      </c>
      <c r="B17" s="29"/>
      <c r="C17" s="63">
        <v>21556.143460007897</v>
      </c>
      <c r="D17" s="64">
        <v>22734.799999999999</v>
      </c>
      <c r="E17" s="64">
        <v>23032.6</v>
      </c>
    </row>
    <row r="18" spans="1:5" ht="15" customHeight="1" x14ac:dyDescent="0.2">
      <c r="A18" s="24" t="s">
        <v>46</v>
      </c>
      <c r="B18" s="25"/>
      <c r="C18" s="72">
        <v>2991.4480161650899</v>
      </c>
      <c r="D18" s="61">
        <v>3334.5</v>
      </c>
      <c r="E18" s="61">
        <v>3142.9</v>
      </c>
    </row>
    <row r="19" spans="1:5" ht="15" customHeight="1" x14ac:dyDescent="0.2">
      <c r="A19" s="24" t="s">
        <v>47</v>
      </c>
      <c r="B19" s="25"/>
      <c r="C19" s="72">
        <v>340.954657447984</v>
      </c>
      <c r="D19" s="61">
        <v>532.5</v>
      </c>
      <c r="E19" s="61">
        <v>455.6</v>
      </c>
    </row>
    <row r="20" spans="1:5" ht="15" customHeight="1" x14ac:dyDescent="0.2">
      <c r="A20" s="24" t="s">
        <v>48</v>
      </c>
      <c r="B20" s="25"/>
      <c r="C20" s="72">
        <v>5192.8762903920897</v>
      </c>
      <c r="D20" s="61">
        <v>4646.8999999999996</v>
      </c>
      <c r="E20" s="61">
        <v>4236.3</v>
      </c>
    </row>
    <row r="21" spans="1:5" ht="15" customHeight="1" x14ac:dyDescent="0.2">
      <c r="A21" s="24" t="s">
        <v>49</v>
      </c>
      <c r="B21" s="25"/>
      <c r="C21" s="72">
        <v>311.05609411925798</v>
      </c>
      <c r="D21" s="61">
        <v>291.5</v>
      </c>
      <c r="E21" s="61">
        <v>309.3</v>
      </c>
    </row>
    <row r="22" spans="1:5" ht="15" customHeight="1" x14ac:dyDescent="0.2">
      <c r="A22" s="24" t="s">
        <v>50</v>
      </c>
      <c r="B22" s="25"/>
      <c r="C22" s="72">
        <v>2275.5287737256881</v>
      </c>
      <c r="D22" s="61">
        <v>2280.5</v>
      </c>
      <c r="E22" s="61">
        <v>2052.8000000000002</v>
      </c>
    </row>
    <row r="23" spans="1:5" ht="15" customHeight="1" x14ac:dyDescent="0.2">
      <c r="A23" s="24" t="s">
        <v>51</v>
      </c>
      <c r="B23" s="25"/>
      <c r="C23" s="72">
        <v>0</v>
      </c>
      <c r="D23" s="61">
        <v>0</v>
      </c>
      <c r="E23" s="61">
        <v>0</v>
      </c>
    </row>
    <row r="24" spans="1:5" ht="15" customHeight="1" x14ac:dyDescent="0.2">
      <c r="A24" s="26" t="s">
        <v>52</v>
      </c>
      <c r="B24" s="27"/>
      <c r="C24" s="65">
        <v>251.58958095746499</v>
      </c>
      <c r="D24" s="66">
        <v>284.3</v>
      </c>
      <c r="E24" s="66">
        <v>294.39999999999998</v>
      </c>
    </row>
    <row r="25" spans="1:5" ht="15" customHeight="1" thickBot="1" x14ac:dyDescent="0.25">
      <c r="A25" s="28" t="s">
        <v>53</v>
      </c>
      <c r="B25" s="29"/>
      <c r="C25" s="63">
        <v>11363.453412807601</v>
      </c>
      <c r="D25" s="64">
        <v>11370.3</v>
      </c>
      <c r="E25" s="64">
        <v>10491.3</v>
      </c>
    </row>
    <row r="26" spans="1:5" ht="15" customHeight="1" thickBot="1" x14ac:dyDescent="0.25">
      <c r="A26" s="28" t="s">
        <v>54</v>
      </c>
      <c r="B26" s="29"/>
      <c r="C26" s="63">
        <v>0</v>
      </c>
      <c r="D26" s="64">
        <v>0</v>
      </c>
      <c r="E26" s="64">
        <v>0</v>
      </c>
    </row>
    <row r="27" spans="1:5" ht="15" customHeight="1" thickBot="1" x14ac:dyDescent="0.25">
      <c r="A27" s="28" t="s">
        <v>55</v>
      </c>
      <c r="B27" s="29"/>
      <c r="C27" s="63">
        <v>1287.06387460221</v>
      </c>
      <c r="D27" s="64">
        <v>1230.9000000000001</v>
      </c>
      <c r="E27" s="64">
        <v>1399.9</v>
      </c>
    </row>
    <row r="28" spans="1:5" ht="15" customHeight="1" thickBot="1" x14ac:dyDescent="0.25">
      <c r="A28" s="30" t="s">
        <v>56</v>
      </c>
      <c r="B28" s="23"/>
      <c r="C28" s="77">
        <v>415524.25156834</v>
      </c>
      <c r="D28" s="78">
        <v>423298.2</v>
      </c>
      <c r="E28" s="78">
        <v>419130.3</v>
      </c>
    </row>
    <row r="29" spans="1:5" ht="13.5" thickTop="1" x14ac:dyDescent="0.2">
      <c r="A29" s="21"/>
    </row>
    <row r="31" spans="1:5" ht="13.5" thickBot="1" x14ac:dyDescent="0.25">
      <c r="A31" s="22" t="s">
        <v>57</v>
      </c>
      <c r="B31" s="23"/>
      <c r="C31" s="48" t="s">
        <v>152</v>
      </c>
      <c r="D31" s="49" t="s">
        <v>135</v>
      </c>
      <c r="E31" s="49" t="s">
        <v>136</v>
      </c>
    </row>
    <row r="32" spans="1:5" ht="13.5" thickTop="1" x14ac:dyDescent="0.2">
      <c r="A32" s="24" t="s">
        <v>58</v>
      </c>
      <c r="B32" s="25"/>
      <c r="C32" s="72">
        <v>686.61812459999999</v>
      </c>
      <c r="D32" s="61">
        <v>686.6</v>
      </c>
      <c r="E32" s="61">
        <v>686.6</v>
      </c>
    </row>
    <row r="33" spans="1:5" x14ac:dyDescent="0.2">
      <c r="A33" s="24" t="s">
        <v>59</v>
      </c>
      <c r="B33" s="25"/>
      <c r="C33" s="72">
        <v>1736.3320000000001</v>
      </c>
      <c r="D33" s="61">
        <v>1736.3</v>
      </c>
      <c r="E33" s="61">
        <v>1716.8</v>
      </c>
    </row>
    <row r="34" spans="1:5" x14ac:dyDescent="0.2">
      <c r="A34" s="26" t="s">
        <v>60</v>
      </c>
      <c r="B34" s="27"/>
      <c r="C34" s="65">
        <v>3015.7073518136799</v>
      </c>
      <c r="D34" s="66">
        <v>4131.6000000000004</v>
      </c>
      <c r="E34" s="66">
        <v>3846.4</v>
      </c>
    </row>
    <row r="35" spans="1:5" x14ac:dyDescent="0.2">
      <c r="A35" s="31" t="s">
        <v>61</v>
      </c>
      <c r="B35" s="32"/>
      <c r="C35" s="67">
        <v>-17.719747399999999</v>
      </c>
      <c r="D35" s="74">
        <v>-48.4</v>
      </c>
      <c r="E35" s="74">
        <v>-41.9</v>
      </c>
    </row>
    <row r="36" spans="1:5" x14ac:dyDescent="0.2">
      <c r="A36" s="31" t="s">
        <v>62</v>
      </c>
      <c r="B36" s="32"/>
      <c r="C36" s="67">
        <v>1881.3150000000001</v>
      </c>
      <c r="D36" s="68">
        <v>1765.2</v>
      </c>
      <c r="E36" s="68">
        <v>1765.2</v>
      </c>
    </row>
    <row r="37" spans="1:5" x14ac:dyDescent="0.2">
      <c r="A37" s="31" t="s">
        <v>63</v>
      </c>
      <c r="B37" s="32"/>
      <c r="C37" s="67">
        <v>9652.9762722272117</v>
      </c>
      <c r="D37" s="68">
        <v>9060.5</v>
      </c>
      <c r="E37" s="68">
        <v>8491.1</v>
      </c>
    </row>
    <row r="38" spans="1:5" x14ac:dyDescent="0.2">
      <c r="A38" s="31" t="s">
        <v>64</v>
      </c>
      <c r="B38" s="32"/>
      <c r="C38" s="67">
        <v>1366.7028143238299</v>
      </c>
      <c r="D38" s="68">
        <v>1284.5</v>
      </c>
      <c r="E38" s="68">
        <v>1200.3</v>
      </c>
    </row>
    <row r="39" spans="1:5" x14ac:dyDescent="0.2">
      <c r="A39" s="31" t="s">
        <v>65</v>
      </c>
      <c r="B39" s="32"/>
      <c r="C39" s="67">
        <v>-541.35262206222808</v>
      </c>
      <c r="D39" s="74">
        <v>-359.3</v>
      </c>
      <c r="E39" s="74">
        <v>-131.1</v>
      </c>
    </row>
    <row r="40" spans="1:5" ht="13.5" thickBot="1" x14ac:dyDescent="0.25">
      <c r="A40" s="28" t="s">
        <v>66</v>
      </c>
      <c r="B40" s="29"/>
      <c r="C40" s="63">
        <v>17780.579193502501</v>
      </c>
      <c r="D40" s="64">
        <v>18257.099999999999</v>
      </c>
      <c r="E40" s="64">
        <v>17533.5</v>
      </c>
    </row>
    <row r="41" spans="1:5" x14ac:dyDescent="0.2">
      <c r="A41" s="26" t="s">
        <v>67</v>
      </c>
      <c r="B41" s="27"/>
      <c r="C41" s="65">
        <v>1740.29857746928</v>
      </c>
      <c r="D41" s="66">
        <v>1765.9</v>
      </c>
      <c r="E41" s="66">
        <v>1763.1</v>
      </c>
    </row>
    <row r="42" spans="1:5" ht="13.5" thickBot="1" x14ac:dyDescent="0.25">
      <c r="A42" s="28" t="s">
        <v>68</v>
      </c>
      <c r="B42" s="29"/>
      <c r="C42" s="63">
        <v>19520.877770971802</v>
      </c>
      <c r="D42" s="64">
        <v>20023</v>
      </c>
      <c r="E42" s="64">
        <v>19296.599999999999</v>
      </c>
    </row>
    <row r="43" spans="1:5" x14ac:dyDescent="0.2">
      <c r="A43" s="24" t="s">
        <v>69</v>
      </c>
      <c r="B43" s="25"/>
      <c r="C43" s="72">
        <v>162500.87736226045</v>
      </c>
      <c r="D43" s="61">
        <v>158653.5</v>
      </c>
      <c r="E43" s="61">
        <v>152601.4</v>
      </c>
    </row>
    <row r="44" spans="1:5" x14ac:dyDescent="0.2">
      <c r="A44" s="26" t="s">
        <v>70</v>
      </c>
      <c r="B44" s="27"/>
      <c r="C44" s="65">
        <v>48222.997180918101</v>
      </c>
      <c r="D44" s="66">
        <v>45822.400000000001</v>
      </c>
      <c r="E44" s="66">
        <v>39506.1</v>
      </c>
    </row>
    <row r="45" spans="1:5" ht="13.5" thickBot="1" x14ac:dyDescent="0.25">
      <c r="A45" s="28" t="s">
        <v>71</v>
      </c>
      <c r="B45" s="29"/>
      <c r="C45" s="63">
        <v>210723.87454317798</v>
      </c>
      <c r="D45" s="64">
        <v>204475.9</v>
      </c>
      <c r="E45" s="64">
        <v>192107.4</v>
      </c>
    </row>
    <row r="46" spans="1:5" ht="15" x14ac:dyDescent="0.2">
      <c r="A46" s="24" t="s">
        <v>72</v>
      </c>
      <c r="B46" s="25"/>
      <c r="C46" s="72">
        <v>116227.113257426</v>
      </c>
      <c r="D46" s="61">
        <v>121580</v>
      </c>
      <c r="E46" s="61">
        <v>130379.3</v>
      </c>
    </row>
    <row r="47" spans="1:5" ht="15" x14ac:dyDescent="0.2">
      <c r="A47" s="24" t="s">
        <v>73</v>
      </c>
      <c r="B47" s="25"/>
      <c r="C47" s="72">
        <v>594.591498649865</v>
      </c>
      <c r="D47" s="61">
        <v>625.4</v>
      </c>
      <c r="E47" s="61">
        <v>727.5</v>
      </c>
    </row>
    <row r="48" spans="1:5" ht="15" x14ac:dyDescent="0.2">
      <c r="A48" s="26" t="s">
        <v>74</v>
      </c>
      <c r="B48" s="27"/>
      <c r="C48" s="65">
        <v>7945.5479999999998</v>
      </c>
      <c r="D48" s="66">
        <v>8187.6</v>
      </c>
      <c r="E48" s="66">
        <v>7820.4</v>
      </c>
    </row>
    <row r="49" spans="1:5" ht="13.5" thickBot="1" x14ac:dyDescent="0.25">
      <c r="A49" s="28" t="s">
        <v>75</v>
      </c>
      <c r="B49" s="29"/>
      <c r="C49" s="63">
        <v>124767.25275607599</v>
      </c>
      <c r="D49" s="64">
        <v>130393</v>
      </c>
      <c r="E49" s="64">
        <v>138927.20000000001</v>
      </c>
    </row>
    <row r="50" spans="1:5" x14ac:dyDescent="0.2">
      <c r="A50" s="24" t="s">
        <v>76</v>
      </c>
      <c r="B50" s="25"/>
      <c r="C50" s="72">
        <v>0</v>
      </c>
      <c r="D50" s="61">
        <v>0</v>
      </c>
      <c r="E50" s="61">
        <v>0</v>
      </c>
    </row>
    <row r="51" spans="1:5" x14ac:dyDescent="0.2">
      <c r="A51" s="26" t="s">
        <v>77</v>
      </c>
      <c r="B51" s="27"/>
      <c r="C51" s="65">
        <v>22107.297999999999</v>
      </c>
      <c r="D51" s="66">
        <v>30335.5</v>
      </c>
      <c r="E51" s="66">
        <v>30713.599999999999</v>
      </c>
    </row>
    <row r="52" spans="1:5" ht="13.5" thickBot="1" x14ac:dyDescent="0.25">
      <c r="A52" s="28" t="s">
        <v>78</v>
      </c>
      <c r="B52" s="29"/>
      <c r="C52" s="63">
        <v>357598.42529925401</v>
      </c>
      <c r="D52" s="64">
        <v>365204.4</v>
      </c>
      <c r="E52" s="64">
        <v>361748.3</v>
      </c>
    </row>
    <row r="53" spans="1:5" ht="13.5" thickBot="1" x14ac:dyDescent="0.25">
      <c r="A53" s="28" t="s">
        <v>79</v>
      </c>
      <c r="B53" s="29"/>
      <c r="C53" s="63">
        <v>174.06828689955202</v>
      </c>
      <c r="D53" s="64">
        <v>210.5</v>
      </c>
      <c r="E53" s="64">
        <v>250.6</v>
      </c>
    </row>
    <row r="54" spans="1:5" x14ac:dyDescent="0.2">
      <c r="A54" s="26" t="s">
        <v>80</v>
      </c>
      <c r="B54" s="27"/>
      <c r="C54" s="65">
        <v>5336.7349999999997</v>
      </c>
      <c r="D54" s="66">
        <v>5300</v>
      </c>
      <c r="E54" s="66">
        <v>5427.1</v>
      </c>
    </row>
    <row r="55" spans="1:5" x14ac:dyDescent="0.2">
      <c r="A55" s="26" t="s">
        <v>151</v>
      </c>
      <c r="B55" s="27"/>
      <c r="C55" s="65">
        <v>4.8339999999999996</v>
      </c>
      <c r="D55" s="66"/>
      <c r="E55" s="66"/>
    </row>
    <row r="56" spans="1:5" ht="13.5" thickBot="1" x14ac:dyDescent="0.25">
      <c r="A56" s="28" t="s">
        <v>81</v>
      </c>
      <c r="B56" s="29"/>
      <c r="C56" s="63">
        <v>5341.5690000000004</v>
      </c>
      <c r="D56" s="64">
        <v>5300</v>
      </c>
      <c r="E56" s="64">
        <v>5427.1</v>
      </c>
    </row>
    <row r="57" spans="1:5" x14ac:dyDescent="0.2">
      <c r="A57" s="24" t="s">
        <v>82</v>
      </c>
      <c r="B57" s="25"/>
      <c r="C57" s="72">
        <v>11409.045</v>
      </c>
      <c r="D57" s="61">
        <v>10310.200000000001</v>
      </c>
      <c r="E57" s="61">
        <v>8645.4</v>
      </c>
    </row>
    <row r="58" spans="1:5" x14ac:dyDescent="0.2">
      <c r="A58" s="24" t="s">
        <v>83</v>
      </c>
      <c r="B58" s="25"/>
      <c r="C58" s="72">
        <v>182.47399999999999</v>
      </c>
      <c r="D58" s="61">
        <v>470.1</v>
      </c>
      <c r="E58" s="61">
        <v>143.19999999999999</v>
      </c>
    </row>
    <row r="59" spans="1:5" x14ac:dyDescent="0.2">
      <c r="A59" s="24" t="s">
        <v>84</v>
      </c>
      <c r="B59" s="25"/>
      <c r="C59" s="72">
        <v>14330.938326813699</v>
      </c>
      <c r="D59" s="61">
        <v>14262.3</v>
      </c>
      <c r="E59" s="61">
        <v>14884</v>
      </c>
    </row>
    <row r="60" spans="1:5" x14ac:dyDescent="0.2">
      <c r="A60" s="24" t="s">
        <v>85</v>
      </c>
      <c r="B60" s="25"/>
      <c r="C60" s="72">
        <v>264.046672197796</v>
      </c>
      <c r="D60" s="61">
        <v>298.5</v>
      </c>
      <c r="E60" s="61">
        <v>291.7</v>
      </c>
    </row>
    <row r="61" spans="1:5" x14ac:dyDescent="0.2">
      <c r="A61" s="26" t="s">
        <v>86</v>
      </c>
      <c r="B61" s="27"/>
      <c r="C61" s="65">
        <v>69.790000000000006</v>
      </c>
      <c r="D61" s="66">
        <v>49.8</v>
      </c>
      <c r="E61" s="66">
        <v>45.5</v>
      </c>
    </row>
    <row r="62" spans="1:5" x14ac:dyDescent="0.2">
      <c r="A62" s="31" t="s">
        <v>87</v>
      </c>
      <c r="B62" s="32"/>
      <c r="C62" s="67">
        <v>613.0580799999999</v>
      </c>
      <c r="D62" s="68">
        <v>728.1</v>
      </c>
      <c r="E62" s="68">
        <v>767.5</v>
      </c>
    </row>
    <row r="63" spans="1:5" x14ac:dyDescent="0.2">
      <c r="A63" s="31" t="s">
        <v>42</v>
      </c>
      <c r="B63" s="32"/>
      <c r="C63" s="67">
        <v>1193.2809999999999</v>
      </c>
      <c r="D63" s="68">
        <v>1110.0999999999999</v>
      </c>
      <c r="E63" s="68">
        <v>1244.9000000000001</v>
      </c>
    </row>
    <row r="64" spans="1:5" x14ac:dyDescent="0.2">
      <c r="A64" s="31" t="s">
        <v>88</v>
      </c>
      <c r="B64" s="32"/>
      <c r="C64" s="67">
        <v>489.83562556255595</v>
      </c>
      <c r="D64" s="68">
        <v>915.3</v>
      </c>
      <c r="E64" s="68">
        <v>1287.2</v>
      </c>
    </row>
    <row r="65" spans="1:5" x14ac:dyDescent="0.2">
      <c r="A65" s="31" t="s">
        <v>89</v>
      </c>
      <c r="B65" s="32"/>
      <c r="C65" s="67">
        <v>4336.8424166408204</v>
      </c>
      <c r="D65" s="68">
        <v>4416.1000000000004</v>
      </c>
      <c r="E65" s="68">
        <v>5098.3</v>
      </c>
    </row>
    <row r="66" spans="1:5" ht="13.5" thickBot="1" x14ac:dyDescent="0.25">
      <c r="A66" s="28" t="s">
        <v>90</v>
      </c>
      <c r="B66" s="29"/>
      <c r="C66" s="63">
        <v>32889.311121214902</v>
      </c>
      <c r="D66" s="64">
        <v>32560.400000000001</v>
      </c>
      <c r="E66" s="64">
        <v>32407.8</v>
      </c>
    </row>
    <row r="67" spans="1:5" ht="13.5" thickBot="1" x14ac:dyDescent="0.25">
      <c r="A67" s="28" t="s">
        <v>91</v>
      </c>
      <c r="B67" s="29"/>
      <c r="C67" s="63">
        <v>0</v>
      </c>
      <c r="D67" s="64">
        <v>0</v>
      </c>
      <c r="E67" s="64">
        <v>0</v>
      </c>
    </row>
    <row r="68" spans="1:5" ht="13.5" thickBot="1" x14ac:dyDescent="0.25">
      <c r="A68" s="30" t="s">
        <v>92</v>
      </c>
      <c r="B68" s="23"/>
      <c r="C68" s="77">
        <v>415524.25147834001</v>
      </c>
      <c r="D68" s="78">
        <v>423298.2</v>
      </c>
      <c r="E68" s="78">
        <v>419130.3</v>
      </c>
    </row>
    <row r="69" spans="1:5" ht="13.5" thickTop="1" x14ac:dyDescent="0.2"/>
  </sheetData>
  <pageMargins left="0.70866141732283472" right="0.70866141732283472" top="0.74803149606299213" bottom="0.74803149606299213" header="0.31496062992125984" footer="0.31496062992125984"/>
  <pageSetup paperSize="9" scale="71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showGridLines="0" topLeftCell="A3" workbookViewId="0">
      <selection activeCell="C29" sqref="C29"/>
    </sheetView>
  </sheetViews>
  <sheetFormatPr baseColWidth="10" defaultRowHeight="12.75" x14ac:dyDescent="0.2"/>
  <cols>
    <col min="1" max="1" width="78.140625" bestFit="1" customWidth="1"/>
    <col min="3" max="3" width="11.42578125" style="47" bestFit="1" customWidth="1"/>
    <col min="4" max="5" width="14.140625" style="47" customWidth="1"/>
  </cols>
  <sheetData>
    <row r="1" spans="1:5" ht="18" x14ac:dyDescent="0.2">
      <c r="A1" s="56" t="s">
        <v>138</v>
      </c>
      <c r="B1" s="57"/>
      <c r="C1" s="57"/>
      <c r="D1" s="57"/>
      <c r="E1" s="57"/>
    </row>
    <row r="2" spans="1:5" x14ac:dyDescent="0.2">
      <c r="A2" s="21"/>
    </row>
    <row r="3" spans="1:5" ht="27.75" customHeight="1" thickBot="1" x14ac:dyDescent="0.25">
      <c r="A3" s="22" t="s">
        <v>93</v>
      </c>
      <c r="B3" s="23"/>
      <c r="C3" s="48" t="s">
        <v>152</v>
      </c>
      <c r="D3" s="49" t="s">
        <v>135</v>
      </c>
      <c r="E3" s="49" t="s">
        <v>139</v>
      </c>
    </row>
    <row r="4" spans="1:5" ht="16.5" customHeight="1" thickTop="1" x14ac:dyDescent="0.2">
      <c r="A4" s="24" t="s">
        <v>94</v>
      </c>
      <c r="B4" s="25"/>
      <c r="C4" s="60">
        <v>32533.735168115636</v>
      </c>
      <c r="D4" s="61">
        <v>32460</v>
      </c>
      <c r="E4" s="61">
        <v>31779.599999999999</v>
      </c>
    </row>
    <row r="5" spans="1:5" ht="16.5" customHeight="1" x14ac:dyDescent="0.2">
      <c r="A5" s="24" t="s">
        <v>95</v>
      </c>
      <c r="B5" s="25"/>
      <c r="C5" s="60">
        <v>-218.79236396418298</v>
      </c>
      <c r="D5" s="62">
        <v>-382.5</v>
      </c>
      <c r="E5" s="62">
        <v>-284.8</v>
      </c>
    </row>
    <row r="6" spans="1:5" ht="16.5" customHeight="1" thickBot="1" x14ac:dyDescent="0.25">
      <c r="A6" s="28" t="s">
        <v>96</v>
      </c>
      <c r="B6" s="29"/>
      <c r="C6" s="63">
        <v>32314.942804151502</v>
      </c>
      <c r="D6" s="64">
        <v>32077.4</v>
      </c>
      <c r="E6" s="64">
        <v>31494.7</v>
      </c>
    </row>
    <row r="7" spans="1:5" ht="16.5" customHeight="1" thickBot="1" x14ac:dyDescent="0.25">
      <c r="A7" s="28" t="s">
        <v>97</v>
      </c>
      <c r="B7" s="29"/>
      <c r="C7" s="63">
        <v>147.901005917037</v>
      </c>
      <c r="D7" s="64">
        <v>160.30000000000001</v>
      </c>
      <c r="E7" s="64">
        <v>124.3</v>
      </c>
    </row>
    <row r="8" spans="1:5" ht="16.5" customHeight="1" thickBot="1" x14ac:dyDescent="0.25">
      <c r="A8" s="28" t="s">
        <v>98</v>
      </c>
      <c r="B8" s="29"/>
      <c r="C8" s="63">
        <v>0.53300000000000003</v>
      </c>
      <c r="D8" s="64">
        <v>0.2</v>
      </c>
      <c r="E8" s="64">
        <v>0.1</v>
      </c>
    </row>
    <row r="9" spans="1:5" ht="16.5" customHeight="1" x14ac:dyDescent="0.2">
      <c r="A9" s="26" t="s">
        <v>153</v>
      </c>
      <c r="B9" s="27"/>
      <c r="C9" s="65">
        <v>7688.7268698368071</v>
      </c>
      <c r="D9" s="66">
        <v>8371.7000000000007</v>
      </c>
      <c r="E9" s="66">
        <v>8468.9</v>
      </c>
    </row>
    <row r="10" spans="1:5" ht="16.5" customHeight="1" x14ac:dyDescent="0.2">
      <c r="A10" s="31" t="s">
        <v>99</v>
      </c>
      <c r="B10" s="32"/>
      <c r="C10" s="67">
        <v>195.00583380196298</v>
      </c>
      <c r="D10" s="68">
        <v>379.4</v>
      </c>
      <c r="E10" s="68">
        <v>836.9</v>
      </c>
    </row>
    <row r="11" spans="1:5" ht="16.5" customHeight="1" x14ac:dyDescent="0.2">
      <c r="A11" s="33" t="s">
        <v>100</v>
      </c>
      <c r="B11" s="34"/>
      <c r="C11" s="60">
        <v>-2957.5974581181299</v>
      </c>
      <c r="D11" s="69">
        <v>3293.8</v>
      </c>
      <c r="E11" s="69">
        <v>1463.5</v>
      </c>
    </row>
    <row r="12" spans="1:5" ht="16.5" customHeight="1" x14ac:dyDescent="0.2">
      <c r="A12" s="26" t="s">
        <v>101</v>
      </c>
      <c r="B12" s="27"/>
      <c r="C12" s="65">
        <v>1131.5050000000001</v>
      </c>
      <c r="D12" s="66">
        <v>728.6</v>
      </c>
      <c r="E12" s="66">
        <v>14.9</v>
      </c>
    </row>
    <row r="13" spans="1:5" ht="16.5" customHeight="1" thickBot="1" x14ac:dyDescent="0.25">
      <c r="A13" s="35" t="s">
        <v>102</v>
      </c>
      <c r="B13" s="36"/>
      <c r="C13" s="70">
        <v>6057.6402455206398</v>
      </c>
      <c r="D13" s="71">
        <v>12773.4</v>
      </c>
      <c r="E13" s="71">
        <v>10784.1</v>
      </c>
    </row>
    <row r="14" spans="1:5" ht="16.5" customHeight="1" thickBot="1" x14ac:dyDescent="0.25">
      <c r="A14" s="28" t="s">
        <v>103</v>
      </c>
      <c r="B14" s="29"/>
      <c r="C14" s="63">
        <v>38521.017055589175</v>
      </c>
      <c r="D14" s="64">
        <v>45011.3</v>
      </c>
      <c r="E14" s="64">
        <v>42403.3</v>
      </c>
    </row>
    <row r="15" spans="1:5" ht="16.5" customHeight="1" x14ac:dyDescent="0.2">
      <c r="A15" s="24" t="s">
        <v>104</v>
      </c>
      <c r="B15" s="25"/>
      <c r="C15" s="60">
        <v>-31140.311728725799</v>
      </c>
      <c r="D15" s="62">
        <v>-37538.300000000003</v>
      </c>
      <c r="E15" s="62">
        <v>-35731</v>
      </c>
    </row>
    <row r="16" spans="1:5" ht="16.5" customHeight="1" x14ac:dyDescent="0.2">
      <c r="A16" s="24" t="s">
        <v>105</v>
      </c>
      <c r="B16" s="25"/>
      <c r="C16" s="72">
        <v>-13.719052470329917</v>
      </c>
      <c r="D16" s="73">
        <v>106.2</v>
      </c>
      <c r="E16" s="73">
        <v>66.099999999999994</v>
      </c>
    </row>
    <row r="17" spans="1:5" ht="16.5" customHeight="1" x14ac:dyDescent="0.2">
      <c r="A17" s="24" t="s">
        <v>106</v>
      </c>
      <c r="B17" s="25"/>
      <c r="C17" s="72">
        <v>6.3029999999999999</v>
      </c>
      <c r="D17" s="62">
        <v>17.899999999999999</v>
      </c>
      <c r="E17" s="62">
        <v>-2.9</v>
      </c>
    </row>
    <row r="18" spans="1:5" ht="16.5" customHeight="1" x14ac:dyDescent="0.2">
      <c r="A18" s="24" t="s">
        <v>107</v>
      </c>
      <c r="B18" s="25"/>
      <c r="C18" s="60">
        <v>-3954.3372235955499</v>
      </c>
      <c r="D18" s="62">
        <v>-3982</v>
      </c>
      <c r="E18" s="62">
        <v>-3796</v>
      </c>
    </row>
    <row r="19" spans="1:5" ht="16.5" customHeight="1" x14ac:dyDescent="0.2">
      <c r="A19" s="24" t="s">
        <v>108</v>
      </c>
      <c r="B19" s="25"/>
      <c r="C19" s="60">
        <v>-24.828451811555102</v>
      </c>
      <c r="D19" s="62">
        <v>-25.1</v>
      </c>
      <c r="E19" s="62">
        <v>-24.5</v>
      </c>
    </row>
    <row r="20" spans="1:5" ht="16.5" customHeight="1" x14ac:dyDescent="0.2">
      <c r="A20" s="24" t="s">
        <v>109</v>
      </c>
      <c r="B20" s="25"/>
      <c r="C20" s="60">
        <v>-202.25553039404102</v>
      </c>
      <c r="D20" s="62">
        <v>-198.8</v>
      </c>
      <c r="E20" s="62">
        <v>-186.3</v>
      </c>
    </row>
    <row r="21" spans="1:5" ht="16.5" customHeight="1" x14ac:dyDescent="0.2">
      <c r="A21" s="26" t="s">
        <v>110</v>
      </c>
      <c r="B21" s="27"/>
      <c r="C21" s="67">
        <v>-575.39429602641405</v>
      </c>
      <c r="D21" s="74">
        <v>-617.1</v>
      </c>
      <c r="E21" s="74">
        <v>-260.8</v>
      </c>
    </row>
    <row r="22" spans="1:5" ht="16.5" customHeight="1" thickBot="1" x14ac:dyDescent="0.25">
      <c r="A22" s="28" t="s">
        <v>111</v>
      </c>
      <c r="B22" s="29"/>
      <c r="C22" s="63">
        <v>-35904.543283023704</v>
      </c>
      <c r="D22" s="75">
        <v>-42237.1</v>
      </c>
      <c r="E22" s="75">
        <v>-39935.300000000003</v>
      </c>
    </row>
    <row r="23" spans="1:5" ht="16.5" customHeight="1" thickBot="1" x14ac:dyDescent="0.25">
      <c r="A23" s="28" t="s">
        <v>112</v>
      </c>
      <c r="B23" s="29"/>
      <c r="C23" s="63">
        <v>2616.47377256547</v>
      </c>
      <c r="D23" s="64">
        <v>2774.2</v>
      </c>
      <c r="E23" s="64">
        <v>2468</v>
      </c>
    </row>
    <row r="24" spans="1:5" ht="16.5" customHeight="1" x14ac:dyDescent="0.2">
      <c r="A24" s="26" t="s">
        <v>113</v>
      </c>
      <c r="B24" s="27"/>
      <c r="C24" s="65">
        <v>-35.445</v>
      </c>
      <c r="D24" s="76">
        <v>-18</v>
      </c>
      <c r="E24" s="76">
        <v>-5.8</v>
      </c>
    </row>
    <row r="25" spans="1:5" ht="16.5" customHeight="1" thickBot="1" x14ac:dyDescent="0.25">
      <c r="A25" s="28" t="s">
        <v>114</v>
      </c>
      <c r="B25" s="29"/>
      <c r="C25" s="63">
        <v>2581.0287725654698</v>
      </c>
      <c r="D25" s="64">
        <v>2756.3</v>
      </c>
      <c r="E25" s="64">
        <v>2462.1999999999998</v>
      </c>
    </row>
    <row r="26" spans="1:5" ht="16.5" customHeight="1" x14ac:dyDescent="0.2">
      <c r="A26" s="24" t="s">
        <v>115</v>
      </c>
      <c r="B26" s="25"/>
      <c r="C26" s="60">
        <v>-248.45099999999999</v>
      </c>
      <c r="D26" s="62">
        <v>-246.7</v>
      </c>
      <c r="E26" s="62">
        <v>-228.7</v>
      </c>
    </row>
    <row r="27" spans="1:5" ht="16.5" customHeight="1" x14ac:dyDescent="0.2">
      <c r="A27" s="24" t="s">
        <v>116</v>
      </c>
      <c r="B27" s="25"/>
      <c r="C27" s="72">
        <v>1.8859999999999999</v>
      </c>
      <c r="D27" s="61">
        <v>1.8</v>
      </c>
      <c r="E27" s="61">
        <v>1.6</v>
      </c>
    </row>
    <row r="28" spans="1:5" ht="16.5" customHeight="1" x14ac:dyDescent="0.2">
      <c r="A28" s="24" t="s">
        <v>117</v>
      </c>
      <c r="B28" s="25"/>
      <c r="C28" s="72">
        <v>128.87769001777102</v>
      </c>
      <c r="D28" s="61">
        <v>7.3</v>
      </c>
      <c r="E28" s="61">
        <v>6.2</v>
      </c>
    </row>
    <row r="29" spans="1:5" ht="16.5" customHeight="1" x14ac:dyDescent="0.2">
      <c r="A29" s="24" t="s">
        <v>118</v>
      </c>
      <c r="B29" s="25"/>
      <c r="C29" s="60">
        <v>-793.30329004517898</v>
      </c>
      <c r="D29" s="62">
        <v>-895.6</v>
      </c>
      <c r="E29" s="62">
        <v>-744.4</v>
      </c>
    </row>
    <row r="30" spans="1:5" ht="16.5" customHeight="1" x14ac:dyDescent="0.2">
      <c r="A30" s="26" t="s">
        <v>119</v>
      </c>
      <c r="B30" s="27"/>
      <c r="C30" s="65">
        <v>0</v>
      </c>
      <c r="D30" s="66">
        <v>0</v>
      </c>
      <c r="E30" s="66">
        <v>0</v>
      </c>
    </row>
    <row r="31" spans="1:5" ht="16.5" customHeight="1" thickBot="1" x14ac:dyDescent="0.25">
      <c r="A31" s="28" t="s">
        <v>64</v>
      </c>
      <c r="B31" s="29"/>
      <c r="C31" s="63">
        <v>1670.0381725380616</v>
      </c>
      <c r="D31" s="64">
        <v>1623.1</v>
      </c>
      <c r="E31" s="64">
        <v>1497</v>
      </c>
    </row>
    <row r="32" spans="1:5" ht="16.5" customHeight="1" x14ac:dyDescent="0.2">
      <c r="A32" s="26" t="s">
        <v>67</v>
      </c>
      <c r="B32" s="27"/>
      <c r="C32" s="65">
        <v>-303.33625952903503</v>
      </c>
      <c r="D32" s="76">
        <v>-338.6</v>
      </c>
      <c r="E32" s="76">
        <v>-296.60000000000002</v>
      </c>
    </row>
    <row r="33" spans="1:5" ht="16.5" customHeight="1" thickBot="1" x14ac:dyDescent="0.25">
      <c r="A33" s="28" t="s">
        <v>120</v>
      </c>
      <c r="B33" s="29"/>
      <c r="C33" s="63">
        <v>1366.7019130090271</v>
      </c>
      <c r="D33" s="64">
        <v>1284.5</v>
      </c>
      <c r="E33" s="64">
        <v>1200.3</v>
      </c>
    </row>
    <row r="34" spans="1:5" ht="16.5" customHeight="1" x14ac:dyDescent="0.2">
      <c r="A34" s="24" t="s">
        <v>121</v>
      </c>
      <c r="B34" s="25"/>
      <c r="C34" s="45">
        <v>1.9188960306013336</v>
      </c>
      <c r="D34" s="46">
        <v>1.8</v>
      </c>
      <c r="E34" s="46">
        <v>1.64</v>
      </c>
    </row>
    <row r="35" spans="1:5" ht="16.5" customHeight="1" thickBot="1" x14ac:dyDescent="0.25">
      <c r="A35" s="37" t="s">
        <v>122</v>
      </c>
      <c r="B35" s="38"/>
      <c r="C35" s="50">
        <v>1.9188960306013336</v>
      </c>
      <c r="D35" s="51">
        <v>1.8</v>
      </c>
      <c r="E35" s="51">
        <v>1.64</v>
      </c>
    </row>
    <row r="36" spans="1:5" ht="13.5" thickTop="1" x14ac:dyDescent="0.2">
      <c r="A36" s="21"/>
    </row>
    <row r="37" spans="1:5" ht="15" x14ac:dyDescent="0.2">
      <c r="A37" s="39"/>
    </row>
    <row r="39" spans="1:5" x14ac:dyDescent="0.2">
      <c r="A39" s="53" t="s">
        <v>140</v>
      </c>
    </row>
    <row r="40" spans="1:5" ht="12.75" customHeight="1" x14ac:dyDescent="0.2">
      <c r="A40" s="59" t="s">
        <v>147</v>
      </c>
      <c r="B40" s="59"/>
      <c r="C40" s="59"/>
      <c r="D40" s="59"/>
      <c r="E40" s="59"/>
    </row>
    <row r="41" spans="1:5" ht="27.75" customHeight="1" x14ac:dyDescent="0.2">
      <c r="A41" s="59" t="s">
        <v>141</v>
      </c>
      <c r="B41" s="58"/>
      <c r="C41" s="58"/>
      <c r="D41" s="58"/>
      <c r="E41" s="58"/>
    </row>
    <row r="42" spans="1:5" ht="24" customHeight="1" x14ac:dyDescent="0.2">
      <c r="A42" s="59" t="s">
        <v>142</v>
      </c>
      <c r="B42" s="59"/>
      <c r="C42" s="59"/>
      <c r="D42" s="59"/>
      <c r="E42" s="59"/>
    </row>
  </sheetData>
  <pageMargins left="0.70866141732283472" right="0.70866141732283472" top="0.74803149606299213" bottom="0.74803149606299213" header="0.31496062992125984" footer="0.31496062992125984"/>
  <pageSetup paperSize="9" scale="78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showGridLines="0" tabSelected="1" workbookViewId="0">
      <selection activeCell="K10" sqref="K10"/>
    </sheetView>
  </sheetViews>
  <sheetFormatPr baseColWidth="10" defaultRowHeight="12.75" x14ac:dyDescent="0.2"/>
  <cols>
    <col min="1" max="1" width="51.28515625" bestFit="1" customWidth="1"/>
    <col min="7" max="7" width="11.42578125" customWidth="1"/>
    <col min="11" max="11" width="12.85546875" customWidth="1"/>
  </cols>
  <sheetData>
    <row r="1" spans="1:16" ht="18" x14ac:dyDescent="0.2">
      <c r="A1" s="54" t="s">
        <v>154</v>
      </c>
    </row>
    <row r="2" spans="1:16" ht="15.75" x14ac:dyDescent="0.2">
      <c r="A2" s="20"/>
    </row>
    <row r="3" spans="1:16" ht="15" x14ac:dyDescent="0.2">
      <c r="A3" s="107" t="s">
        <v>155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6" ht="61.5" customHeight="1" x14ac:dyDescent="0.2">
      <c r="A4" s="108" t="s">
        <v>93</v>
      </c>
      <c r="B4" s="110" t="s">
        <v>58</v>
      </c>
      <c r="C4" s="103" t="s">
        <v>59</v>
      </c>
      <c r="D4" s="103" t="s">
        <v>60</v>
      </c>
      <c r="E4" s="103" t="s">
        <v>61</v>
      </c>
      <c r="F4" s="103" t="s">
        <v>62</v>
      </c>
      <c r="G4" s="103" t="s">
        <v>146</v>
      </c>
      <c r="H4" s="112" t="s">
        <v>124</v>
      </c>
      <c r="I4" s="114" t="s">
        <v>66</v>
      </c>
      <c r="J4" s="105" t="s">
        <v>67</v>
      </c>
      <c r="K4" s="114" t="s">
        <v>68</v>
      </c>
    </row>
    <row r="5" spans="1:16" ht="48" customHeight="1" thickBot="1" x14ac:dyDescent="0.25">
      <c r="A5" s="109"/>
      <c r="B5" s="111"/>
      <c r="C5" s="104"/>
      <c r="D5" s="104"/>
      <c r="E5" s="104"/>
      <c r="F5" s="104"/>
      <c r="G5" s="104"/>
      <c r="H5" s="113"/>
      <c r="I5" s="115"/>
      <c r="J5" s="106"/>
      <c r="K5" s="115"/>
    </row>
    <row r="6" spans="1:16" ht="16.5" thickTop="1" thickBot="1" x14ac:dyDescent="0.25">
      <c r="A6" s="40" t="s">
        <v>156</v>
      </c>
      <c r="B6" s="79">
        <v>686.61800000000005</v>
      </c>
      <c r="C6" s="79">
        <v>1736.3320000000001</v>
      </c>
      <c r="D6" s="79">
        <v>4131.6118607040944</v>
      </c>
      <c r="E6" s="79">
        <v>-48.385999999999996</v>
      </c>
      <c r="F6" s="79">
        <v>1765.2150000000004</v>
      </c>
      <c r="G6" s="79">
        <v>10345.070379968651</v>
      </c>
      <c r="H6" s="79">
        <v>-359.34083273874762</v>
      </c>
      <c r="I6" s="80">
        <v>18257.120407933999</v>
      </c>
      <c r="J6" s="81">
        <v>1765.8644615919297</v>
      </c>
      <c r="K6" s="80">
        <v>20022.984869525928</v>
      </c>
      <c r="P6" s="52"/>
    </row>
    <row r="7" spans="1:16" ht="26.25" thickBot="1" x14ac:dyDescent="0.25">
      <c r="A7" s="55" t="s">
        <v>145</v>
      </c>
      <c r="B7" s="82"/>
      <c r="C7" s="82"/>
      <c r="D7" s="102">
        <v>-1115.9162574053</v>
      </c>
      <c r="E7" s="83">
        <v>30.665252599999988</v>
      </c>
      <c r="F7" s="83"/>
      <c r="G7" s="84">
        <v>1353.8112394238151</v>
      </c>
      <c r="H7" s="83">
        <v>-182.01320612779801</v>
      </c>
      <c r="I7" s="85">
        <v>86.547028490720948</v>
      </c>
      <c r="J7" s="86">
        <v>216.0433224603799</v>
      </c>
      <c r="K7" s="85">
        <v>302.59035095110085</v>
      </c>
    </row>
    <row r="8" spans="1:16" x14ac:dyDescent="0.2">
      <c r="A8" s="41" t="s">
        <v>125</v>
      </c>
      <c r="B8" s="87"/>
      <c r="C8" s="87"/>
      <c r="D8" s="87"/>
      <c r="E8" s="87"/>
      <c r="F8" s="87"/>
      <c r="G8" s="88">
        <v>-576.68700000000001</v>
      </c>
      <c r="H8" s="87"/>
      <c r="I8" s="89">
        <v>-576.68700000000001</v>
      </c>
      <c r="J8" s="90">
        <v>-240.89684508532201</v>
      </c>
      <c r="K8" s="89">
        <v>-817.58384508532208</v>
      </c>
    </row>
    <row r="9" spans="1:16" x14ac:dyDescent="0.2">
      <c r="A9" s="44" t="s">
        <v>132</v>
      </c>
      <c r="B9" s="87"/>
      <c r="C9" s="87"/>
      <c r="D9" s="87"/>
      <c r="E9" s="87"/>
      <c r="F9" s="87"/>
      <c r="G9" s="88"/>
      <c r="H9" s="91"/>
      <c r="I9" s="89">
        <v>0</v>
      </c>
      <c r="J9" s="90"/>
      <c r="K9" s="89">
        <v>0</v>
      </c>
    </row>
    <row r="10" spans="1:16" x14ac:dyDescent="0.2">
      <c r="A10" s="41" t="s">
        <v>127</v>
      </c>
      <c r="B10" s="87"/>
      <c r="C10" s="87"/>
      <c r="D10" s="87"/>
      <c r="E10" s="87"/>
      <c r="F10" s="87">
        <v>116.1</v>
      </c>
      <c r="G10" s="88">
        <v>-82.314999999999998</v>
      </c>
      <c r="H10" s="88"/>
      <c r="I10" s="89">
        <v>33.784999999999997</v>
      </c>
      <c r="J10" s="90"/>
      <c r="K10" s="89">
        <v>33.784999999999997</v>
      </c>
    </row>
    <row r="11" spans="1:16" x14ac:dyDescent="0.2">
      <c r="A11" s="41" t="s">
        <v>128</v>
      </c>
      <c r="B11" s="87"/>
      <c r="C11" s="87"/>
      <c r="D11" s="87"/>
      <c r="E11" s="87"/>
      <c r="F11" s="87"/>
      <c r="G11" s="88">
        <v>-8.5229999999999997</v>
      </c>
      <c r="H11" s="88"/>
      <c r="I11" s="89">
        <v>-8.5229999999999997</v>
      </c>
      <c r="J11" s="90"/>
      <c r="K11" s="89">
        <v>-8.5229999999999997</v>
      </c>
    </row>
    <row r="12" spans="1:16" x14ac:dyDescent="0.2">
      <c r="A12" s="41" t="s">
        <v>129</v>
      </c>
      <c r="B12" s="87"/>
      <c r="C12" s="87"/>
      <c r="D12" s="87"/>
      <c r="E12" s="87"/>
      <c r="F12" s="87"/>
      <c r="G12" s="88">
        <v>-18.961277170000002</v>
      </c>
      <c r="H12" s="88"/>
      <c r="I12" s="89">
        <v>-18.961277170000002</v>
      </c>
      <c r="J12" s="90">
        <v>-0.63021253000000022</v>
      </c>
      <c r="K12" s="89">
        <v>-19.591489700000004</v>
      </c>
    </row>
    <row r="13" spans="1:16" x14ac:dyDescent="0.2">
      <c r="A13" s="42" t="s">
        <v>130</v>
      </c>
      <c r="B13" s="92"/>
      <c r="C13" s="92"/>
      <c r="D13" s="92"/>
      <c r="E13" s="92"/>
      <c r="F13" s="92"/>
      <c r="G13" s="92">
        <v>7.2089999999999996</v>
      </c>
      <c r="H13" s="93"/>
      <c r="I13" s="94">
        <v>7.2089999999999996</v>
      </c>
      <c r="J13" s="95"/>
      <c r="K13" s="94">
        <v>7.2089999999999996</v>
      </c>
    </row>
    <row r="14" spans="1:16" ht="13.5" thickBot="1" x14ac:dyDescent="0.25">
      <c r="A14" s="43" t="s">
        <v>157</v>
      </c>
      <c r="B14" s="96">
        <v>686.61800000000005</v>
      </c>
      <c r="C14" s="96">
        <v>1736.3320000000001</v>
      </c>
      <c r="D14" s="96">
        <v>3015.6956032987982</v>
      </c>
      <c r="E14" s="96">
        <v>-17.720747400000008</v>
      </c>
      <c r="F14" s="96">
        <v>1881.3150000000003</v>
      </c>
      <c r="G14" s="96">
        <v>11019.604342222465</v>
      </c>
      <c r="H14" s="96">
        <v>-541.35403886654558</v>
      </c>
      <c r="I14" s="77">
        <v>17780.490159254718</v>
      </c>
      <c r="J14" s="97">
        <v>1740.3807264369875</v>
      </c>
      <c r="K14" s="77">
        <v>19520.870885691707</v>
      </c>
    </row>
    <row r="15" spans="1:16" ht="16.5" thickTop="1" x14ac:dyDescent="0.2">
      <c r="A15" s="20"/>
    </row>
    <row r="16" spans="1:16" ht="18" x14ac:dyDescent="0.2">
      <c r="A16" s="54" t="s">
        <v>143</v>
      </c>
    </row>
    <row r="17" spans="1:16" ht="15.75" x14ac:dyDescent="0.2">
      <c r="A17" s="20"/>
    </row>
    <row r="18" spans="1:16" ht="15" x14ac:dyDescent="0.2">
      <c r="A18" s="107" t="s">
        <v>134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</row>
    <row r="19" spans="1:16" ht="61.5" customHeight="1" x14ac:dyDescent="0.2">
      <c r="A19" s="108" t="s">
        <v>93</v>
      </c>
      <c r="B19" s="110" t="s">
        <v>58</v>
      </c>
      <c r="C19" s="103" t="s">
        <v>59</v>
      </c>
      <c r="D19" s="103" t="s">
        <v>60</v>
      </c>
      <c r="E19" s="103" t="s">
        <v>61</v>
      </c>
      <c r="F19" s="103" t="s">
        <v>62</v>
      </c>
      <c r="G19" s="103" t="s">
        <v>146</v>
      </c>
      <c r="H19" s="112" t="s">
        <v>124</v>
      </c>
      <c r="I19" s="114" t="s">
        <v>66</v>
      </c>
      <c r="J19" s="105" t="s">
        <v>67</v>
      </c>
      <c r="K19" s="114" t="s">
        <v>68</v>
      </c>
    </row>
    <row r="20" spans="1:16" ht="48" customHeight="1" thickBot="1" x14ac:dyDescent="0.25">
      <c r="A20" s="109"/>
      <c r="B20" s="111"/>
      <c r="C20" s="104"/>
      <c r="D20" s="104"/>
      <c r="E20" s="104"/>
      <c r="F20" s="104"/>
      <c r="G20" s="104"/>
      <c r="H20" s="113"/>
      <c r="I20" s="115"/>
      <c r="J20" s="106"/>
      <c r="K20" s="115"/>
    </row>
    <row r="21" spans="1:16" ht="16.5" thickTop="1" thickBot="1" x14ac:dyDescent="0.25">
      <c r="A21" s="40" t="s">
        <v>149</v>
      </c>
      <c r="B21" s="79">
        <v>686.6</v>
      </c>
      <c r="C21" s="79">
        <v>1716.8</v>
      </c>
      <c r="D21" s="79">
        <v>3846.4</v>
      </c>
      <c r="E21" s="79">
        <v>-41.9</v>
      </c>
      <c r="F21" s="79">
        <v>1765.2</v>
      </c>
      <c r="G21" s="79">
        <v>9691.4</v>
      </c>
      <c r="H21" s="79">
        <v>-131.1</v>
      </c>
      <c r="I21" s="80">
        <v>17533.5</v>
      </c>
      <c r="J21" s="81">
        <v>1763.1</v>
      </c>
      <c r="K21" s="80">
        <v>19296.599999999999</v>
      </c>
      <c r="P21" s="52"/>
    </row>
    <row r="22" spans="1:16" ht="26.25" thickBot="1" x14ac:dyDescent="0.25">
      <c r="A22" s="55" t="s">
        <v>145</v>
      </c>
      <c r="B22" s="82"/>
      <c r="C22" s="82"/>
      <c r="D22" s="83">
        <v>272.10000000000002</v>
      </c>
      <c r="E22" s="83">
        <v>-6.5</v>
      </c>
      <c r="F22" s="83"/>
      <c r="G22" s="84">
        <v>1277.7</v>
      </c>
      <c r="H22" s="83">
        <v>-228.3</v>
      </c>
      <c r="I22" s="85">
        <v>1315.1</v>
      </c>
      <c r="J22" s="86">
        <v>193.8</v>
      </c>
      <c r="K22" s="85">
        <v>1508.8</v>
      </c>
    </row>
    <row r="23" spans="1:16" x14ac:dyDescent="0.2">
      <c r="A23" s="41" t="s">
        <v>125</v>
      </c>
      <c r="B23" s="87">
        <v>0</v>
      </c>
      <c r="C23" s="87">
        <v>0</v>
      </c>
      <c r="D23" s="87"/>
      <c r="E23" s="87"/>
      <c r="F23" s="87"/>
      <c r="G23" s="88">
        <v>-549.29999999999995</v>
      </c>
      <c r="H23" s="87"/>
      <c r="I23" s="89">
        <v>-549.29999999999995</v>
      </c>
      <c r="J23" s="90">
        <v>-193.2</v>
      </c>
      <c r="K23" s="89">
        <v>-742.5</v>
      </c>
    </row>
    <row r="24" spans="1:16" x14ac:dyDescent="0.2">
      <c r="A24" s="44" t="s">
        <v>132</v>
      </c>
      <c r="B24" s="87">
        <v>0</v>
      </c>
      <c r="C24" s="87">
        <v>19.5</v>
      </c>
      <c r="D24" s="87"/>
      <c r="E24" s="87"/>
      <c r="F24" s="87">
        <v>0</v>
      </c>
      <c r="G24" s="88">
        <v>-19.5</v>
      </c>
      <c r="H24" s="91"/>
      <c r="I24" s="89"/>
      <c r="J24" s="90"/>
      <c r="K24" s="89">
        <v>0</v>
      </c>
    </row>
    <row r="25" spans="1:16" x14ac:dyDescent="0.2">
      <c r="A25" s="41" t="s">
        <v>127</v>
      </c>
      <c r="B25" s="87"/>
      <c r="C25" s="87"/>
      <c r="D25" s="87"/>
      <c r="E25" s="87"/>
      <c r="F25" s="87"/>
      <c r="G25" s="88">
        <v>-48.4</v>
      </c>
      <c r="H25" s="88"/>
      <c r="I25" s="89">
        <v>-48.4</v>
      </c>
      <c r="J25" s="90"/>
      <c r="K25" s="89">
        <v>-48.4</v>
      </c>
    </row>
    <row r="26" spans="1:16" x14ac:dyDescent="0.2">
      <c r="A26" s="41" t="s">
        <v>128</v>
      </c>
      <c r="B26" s="87"/>
      <c r="C26" s="87"/>
      <c r="D26" s="87"/>
      <c r="E26" s="87"/>
      <c r="F26" s="87"/>
      <c r="G26" s="88">
        <v>-0.5</v>
      </c>
      <c r="H26" s="88"/>
      <c r="I26" s="89">
        <v>-0.5</v>
      </c>
      <c r="J26" s="90"/>
      <c r="K26" s="89">
        <v>-0.5</v>
      </c>
    </row>
    <row r="27" spans="1:16" x14ac:dyDescent="0.2">
      <c r="A27" s="41" t="s">
        <v>129</v>
      </c>
      <c r="B27" s="87"/>
      <c r="C27" s="87"/>
      <c r="D27" s="87">
        <v>6.6</v>
      </c>
      <c r="E27" s="87"/>
      <c r="F27" s="87"/>
      <c r="G27" s="88">
        <v>-8</v>
      </c>
      <c r="H27" s="88"/>
      <c r="I27" s="89">
        <v>-1.4</v>
      </c>
      <c r="J27" s="90">
        <v>0</v>
      </c>
      <c r="K27" s="89">
        <v>-1.4</v>
      </c>
    </row>
    <row r="28" spans="1:16" x14ac:dyDescent="0.2">
      <c r="A28" s="42" t="s">
        <v>130</v>
      </c>
      <c r="B28" s="92"/>
      <c r="C28" s="92"/>
      <c r="D28" s="92">
        <v>6.6</v>
      </c>
      <c r="E28" s="92"/>
      <c r="F28" s="92"/>
      <c r="G28" s="92">
        <v>1.5</v>
      </c>
      <c r="H28" s="93"/>
      <c r="I28" s="94">
        <v>8</v>
      </c>
      <c r="J28" s="95">
        <v>2.2000000000000002</v>
      </c>
      <c r="K28" s="94">
        <v>10.199999999999999</v>
      </c>
    </row>
    <row r="29" spans="1:16" ht="13.5" thickBot="1" x14ac:dyDescent="0.25">
      <c r="A29" s="43" t="s">
        <v>133</v>
      </c>
      <c r="B29" s="96">
        <v>686.6</v>
      </c>
      <c r="C29" s="96">
        <v>1736.3</v>
      </c>
      <c r="D29" s="96">
        <v>4131.6000000000004</v>
      </c>
      <c r="E29" s="96">
        <v>-48.4</v>
      </c>
      <c r="F29" s="96">
        <v>1765.2</v>
      </c>
      <c r="G29" s="96">
        <v>10345.1</v>
      </c>
      <c r="H29" s="96">
        <v>-359.3</v>
      </c>
      <c r="I29" s="77">
        <v>18257.099999999999</v>
      </c>
      <c r="J29" s="97">
        <v>1765.9</v>
      </c>
      <c r="K29" s="77">
        <v>20023</v>
      </c>
    </row>
    <row r="30" spans="1:16" ht="16.5" thickTop="1" x14ac:dyDescent="0.2">
      <c r="A30" s="20"/>
    </row>
    <row r="33" spans="1:11" ht="18" x14ac:dyDescent="0.2">
      <c r="A33" s="54" t="s">
        <v>144</v>
      </c>
    </row>
    <row r="34" spans="1:11" ht="15.75" x14ac:dyDescent="0.2">
      <c r="A34" s="20"/>
    </row>
    <row r="35" spans="1:11" ht="15" x14ac:dyDescent="0.2">
      <c r="A35" s="107" t="s">
        <v>123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</row>
    <row r="36" spans="1:11" ht="61.5" customHeight="1" x14ac:dyDescent="0.2">
      <c r="A36" s="108" t="s">
        <v>93</v>
      </c>
      <c r="B36" s="110" t="s">
        <v>58</v>
      </c>
      <c r="C36" s="103" t="s">
        <v>59</v>
      </c>
      <c r="D36" s="103" t="s">
        <v>60</v>
      </c>
      <c r="E36" s="103" t="s">
        <v>61</v>
      </c>
      <c r="F36" s="103" t="s">
        <v>62</v>
      </c>
      <c r="G36" s="103" t="s">
        <v>146</v>
      </c>
      <c r="H36" s="112" t="s">
        <v>124</v>
      </c>
      <c r="I36" s="114" t="s">
        <v>66</v>
      </c>
      <c r="J36" s="105" t="s">
        <v>67</v>
      </c>
      <c r="K36" s="114" t="s">
        <v>68</v>
      </c>
    </row>
    <row r="37" spans="1:11" ht="48" customHeight="1" thickBot="1" x14ac:dyDescent="0.25">
      <c r="A37" s="109"/>
      <c r="B37" s="111"/>
      <c r="C37" s="104"/>
      <c r="D37" s="104"/>
      <c r="E37" s="104"/>
      <c r="F37" s="104"/>
      <c r="G37" s="104"/>
      <c r="H37" s="113"/>
      <c r="I37" s="115"/>
      <c r="J37" s="106"/>
      <c r="K37" s="115"/>
    </row>
    <row r="38" spans="1:11" ht="16.5" thickTop="1" thickBot="1" x14ac:dyDescent="0.25">
      <c r="A38" s="40" t="s">
        <v>150</v>
      </c>
      <c r="B38" s="79">
        <v>686.6</v>
      </c>
      <c r="C38" s="79">
        <v>1716.8</v>
      </c>
      <c r="D38" s="79">
        <v>3364.2</v>
      </c>
      <c r="E38" s="79">
        <v>-4.9000000000000004</v>
      </c>
      <c r="F38" s="79">
        <v>2635.2</v>
      </c>
      <c r="G38" s="79">
        <v>9084</v>
      </c>
      <c r="H38" s="79">
        <v>-369</v>
      </c>
      <c r="I38" s="80">
        <v>17113</v>
      </c>
      <c r="J38" s="81">
        <v>1457.8</v>
      </c>
      <c r="K38" s="80">
        <v>18570.7</v>
      </c>
    </row>
    <row r="39" spans="1:11" ht="26.25" thickBot="1" x14ac:dyDescent="0.25">
      <c r="A39" s="55" t="s">
        <v>145</v>
      </c>
      <c r="B39" s="82"/>
      <c r="C39" s="82"/>
      <c r="D39" s="83">
        <v>517.9</v>
      </c>
      <c r="E39" s="83">
        <v>-37</v>
      </c>
      <c r="F39" s="83">
        <v>0</v>
      </c>
      <c r="G39" s="84">
        <v>1200.0999999999999</v>
      </c>
      <c r="H39" s="83">
        <v>238</v>
      </c>
      <c r="I39" s="85">
        <v>1918.9</v>
      </c>
      <c r="J39" s="86">
        <v>511.6</v>
      </c>
      <c r="K39" s="85">
        <v>2430.5</v>
      </c>
    </row>
    <row r="40" spans="1:11" x14ac:dyDescent="0.2">
      <c r="A40" s="41" t="s">
        <v>125</v>
      </c>
      <c r="B40" s="87"/>
      <c r="C40" s="87"/>
      <c r="D40" s="87"/>
      <c r="E40" s="87"/>
      <c r="F40" s="87"/>
      <c r="G40" s="98">
        <v>-528.5</v>
      </c>
      <c r="H40" s="87"/>
      <c r="I40" s="89">
        <v>-528.5</v>
      </c>
      <c r="J40" s="90">
        <v>-207.3</v>
      </c>
      <c r="K40" s="89">
        <v>-735.9</v>
      </c>
    </row>
    <row r="41" spans="1:11" x14ac:dyDescent="0.2">
      <c r="A41" s="44" t="s">
        <v>126</v>
      </c>
      <c r="B41" s="87"/>
      <c r="C41" s="87"/>
      <c r="D41" s="87"/>
      <c r="E41" s="87"/>
      <c r="F41" s="87"/>
      <c r="G41" s="87"/>
      <c r="H41" s="91"/>
      <c r="I41" s="89"/>
      <c r="J41" s="90"/>
      <c r="K41" s="89"/>
    </row>
    <row r="42" spans="1:11" x14ac:dyDescent="0.2">
      <c r="A42" s="41" t="s">
        <v>127</v>
      </c>
      <c r="B42" s="87"/>
      <c r="C42" s="87"/>
      <c r="D42" s="87"/>
      <c r="E42" s="87"/>
      <c r="F42" s="88">
        <v>-870</v>
      </c>
      <c r="G42" s="88">
        <v>-75.900000000000006</v>
      </c>
      <c r="H42" s="88"/>
      <c r="I42" s="89">
        <v>-945.8</v>
      </c>
      <c r="J42" s="90"/>
      <c r="K42" s="89">
        <v>-945.8</v>
      </c>
    </row>
    <row r="43" spans="1:11" x14ac:dyDescent="0.2">
      <c r="A43" s="41" t="s">
        <v>128</v>
      </c>
      <c r="B43" s="87"/>
      <c r="C43" s="87"/>
      <c r="D43" s="87"/>
      <c r="E43" s="87"/>
      <c r="F43" s="87"/>
      <c r="G43" s="87">
        <v>12.1</v>
      </c>
      <c r="H43" s="88"/>
      <c r="I43" s="89">
        <v>12.1</v>
      </c>
      <c r="J43" s="90"/>
      <c r="K43" s="89">
        <v>12.1</v>
      </c>
    </row>
    <row r="44" spans="1:11" x14ac:dyDescent="0.2">
      <c r="A44" s="41" t="s">
        <v>129</v>
      </c>
      <c r="B44" s="87"/>
      <c r="C44" s="87"/>
      <c r="D44" s="88">
        <v>-35.700000000000003</v>
      </c>
      <c r="E44" s="87"/>
      <c r="F44" s="87"/>
      <c r="G44" s="87">
        <v>0.4</v>
      </c>
      <c r="H44" s="88"/>
      <c r="I44" s="89">
        <v>-35.299999999999997</v>
      </c>
      <c r="J44" s="90">
        <v>-0.9</v>
      </c>
      <c r="K44" s="89">
        <v>-36.200000000000003</v>
      </c>
    </row>
    <row r="45" spans="1:11" x14ac:dyDescent="0.2">
      <c r="A45" s="42" t="s">
        <v>130</v>
      </c>
      <c r="B45" s="92"/>
      <c r="C45" s="92"/>
      <c r="D45" s="92"/>
      <c r="E45" s="92"/>
      <c r="F45" s="92"/>
      <c r="G45" s="99">
        <v>-0.7</v>
      </c>
      <c r="H45" s="93"/>
      <c r="I45" s="100">
        <v>-0.7</v>
      </c>
      <c r="J45" s="95">
        <v>1.9</v>
      </c>
      <c r="K45" s="94">
        <v>1.1000000000000001</v>
      </c>
    </row>
    <row r="46" spans="1:11" ht="13.5" thickBot="1" x14ac:dyDescent="0.25">
      <c r="A46" s="43" t="s">
        <v>131</v>
      </c>
      <c r="B46" s="96">
        <v>686.6</v>
      </c>
      <c r="C46" s="96">
        <v>1716.8</v>
      </c>
      <c r="D46" s="96">
        <v>3846.4</v>
      </c>
      <c r="E46" s="96">
        <v>-41.9</v>
      </c>
      <c r="F46" s="96">
        <v>1765.2</v>
      </c>
      <c r="G46" s="96">
        <v>9691.4</v>
      </c>
      <c r="H46" s="96">
        <v>-131.1</v>
      </c>
      <c r="I46" s="77">
        <v>17533.5</v>
      </c>
      <c r="J46" s="97">
        <v>1763.1</v>
      </c>
      <c r="K46" s="101">
        <v>19296.599999999999</v>
      </c>
    </row>
    <row r="47" spans="1:11" ht="13.5" thickTop="1" x14ac:dyDescent="0.2"/>
  </sheetData>
  <mergeCells count="36"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8:K18"/>
    <mergeCell ref="A19:A20"/>
    <mergeCell ref="B19:B20"/>
    <mergeCell ref="C19:C20"/>
    <mergeCell ref="E19:E20"/>
    <mergeCell ref="F19:F20"/>
    <mergeCell ref="H19:H20"/>
    <mergeCell ref="I19:I20"/>
    <mergeCell ref="K19:K20"/>
    <mergeCell ref="D19:D20"/>
    <mergeCell ref="G19:G20"/>
    <mergeCell ref="J19:J20"/>
    <mergeCell ref="D36:D37"/>
    <mergeCell ref="G36:G37"/>
    <mergeCell ref="J36:J37"/>
    <mergeCell ref="A35:K35"/>
    <mergeCell ref="A36:A37"/>
    <mergeCell ref="B36:B37"/>
    <mergeCell ref="C36:C37"/>
    <mergeCell ref="E36:E37"/>
    <mergeCell ref="F36:F37"/>
    <mergeCell ref="H36:H37"/>
    <mergeCell ref="I36:I37"/>
    <mergeCell ref="K36:K37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I27"/>
  <sheetViews>
    <sheetView topLeftCell="B8" workbookViewId="0">
      <selection activeCell="C15" sqref="C15"/>
    </sheetView>
  </sheetViews>
  <sheetFormatPr baseColWidth="10" defaultRowHeight="13.5" outlineLevelRow="1" outlineLevelCol="1" x14ac:dyDescent="0.25"/>
  <cols>
    <col min="1" max="1" width="29.28515625" style="1" hidden="1" customWidth="1" outlineLevel="1"/>
    <col min="2" max="2" width="26.42578125" style="1" customWidth="1" collapsed="1"/>
    <col min="3" max="4" width="13.5703125" style="1" customWidth="1"/>
    <col min="5" max="5" width="12.5703125" style="1" customWidth="1"/>
    <col min="6" max="6" width="12.85546875" style="1" customWidth="1"/>
    <col min="7" max="7" width="14" style="1" customWidth="1"/>
    <col min="8" max="16384" width="11.42578125" style="1"/>
  </cols>
  <sheetData>
    <row r="1" spans="1:9" hidden="1" outlineLevel="1" x14ac:dyDescent="0.25">
      <c r="A1" s="1" t="s">
        <v>0</v>
      </c>
    </row>
    <row r="2" spans="1:9" hidden="1" outlineLevel="1" x14ac:dyDescent="0.25">
      <c r="A2" s="1" t="s">
        <v>31</v>
      </c>
    </row>
    <row r="3" spans="1:9" hidden="1" outlineLevel="1" x14ac:dyDescent="0.25">
      <c r="A3" s="1" t="s">
        <v>2</v>
      </c>
    </row>
    <row r="4" spans="1:9" hidden="1" outlineLevel="1" x14ac:dyDescent="0.25">
      <c r="A4" s="1" t="s">
        <v>1</v>
      </c>
    </row>
    <row r="5" spans="1:9" hidden="1" outlineLevel="1" x14ac:dyDescent="0.25">
      <c r="A5" s="1" t="s">
        <v>3</v>
      </c>
    </row>
    <row r="6" spans="1:9" hidden="1" outlineLevel="1" x14ac:dyDescent="0.25">
      <c r="A6" s="1" t="s">
        <v>27</v>
      </c>
    </row>
    <row r="7" spans="1:9" hidden="1" outlineLevel="1" x14ac:dyDescent="0.25">
      <c r="C7" s="1" t="s">
        <v>28</v>
      </c>
      <c r="E7" s="2" t="s">
        <v>29</v>
      </c>
    </row>
    <row r="8" spans="1:9" collapsed="1" x14ac:dyDescent="0.25">
      <c r="C8" s="7"/>
      <c r="D8" s="7"/>
      <c r="E8" s="7"/>
      <c r="F8" s="7"/>
      <c r="G8" s="7"/>
    </row>
    <row r="9" spans="1:9" x14ac:dyDescent="0.25">
      <c r="C9" s="7"/>
      <c r="D9" s="7"/>
      <c r="E9" s="7"/>
      <c r="F9" s="7"/>
      <c r="G9" s="7"/>
    </row>
    <row r="10" spans="1:9" hidden="1" outlineLevel="1" x14ac:dyDescent="0.25">
      <c r="F10" s="2"/>
      <c r="G10" s="2"/>
    </row>
    <row r="11" spans="1:9" collapsed="1" x14ac:dyDescent="0.25">
      <c r="B11" s="4" t="s">
        <v>30</v>
      </c>
      <c r="C11" s="12" t="s">
        <v>17</v>
      </c>
      <c r="D11" s="12"/>
      <c r="E11" s="12" t="s">
        <v>5</v>
      </c>
      <c r="F11" s="8"/>
      <c r="G11" s="8"/>
      <c r="H11" s="9"/>
      <c r="I11" s="9"/>
    </row>
    <row r="12" spans="1:9" x14ac:dyDescent="0.25">
      <c r="A12" s="1" t="s">
        <v>19</v>
      </c>
      <c r="B12" s="13" t="s">
        <v>18</v>
      </c>
      <c r="C12" s="14" t="e">
        <f ca="1">_xll.GetCtData("CO-AMOUNT","CONS-AMOUNT",$A$1:$A$6,$A12,C$7,"#")</f>
        <v>#NAME?</v>
      </c>
      <c r="D12" s="14"/>
      <c r="E12" s="14" t="e">
        <f ca="1">_xll.GetCtData("CO-AMOUNT","CONS-AMOUNT",$A$1:$A$6,$A12,E$7,"#")</f>
        <v>#NAME?</v>
      </c>
      <c r="F12" s="10"/>
      <c r="G12" s="10"/>
      <c r="H12" s="9"/>
      <c r="I12" s="9"/>
    </row>
    <row r="13" spans="1:9" x14ac:dyDescent="0.25">
      <c r="A13" s="1" t="s">
        <v>20</v>
      </c>
      <c r="B13" s="5" t="s">
        <v>6</v>
      </c>
      <c r="C13" s="6" t="e">
        <f ca="1">_xll.GetCtData("CO-AMOUNT","CONS-AMOUNT",$A$1:$A$6,$A13,C$7,"#")</f>
        <v>#NAME?</v>
      </c>
      <c r="D13" s="6"/>
      <c r="E13" s="6" t="e">
        <f ca="1">_xll.GetCtData("CO-AMOUNT","CONS-AMOUNT",$A$1:$A$6,$A13,E$7,"#")</f>
        <v>#NAME?</v>
      </c>
      <c r="F13" s="9"/>
      <c r="G13" s="10"/>
      <c r="H13" s="9"/>
      <c r="I13" s="9"/>
    </row>
    <row r="14" spans="1:9" x14ac:dyDescent="0.25">
      <c r="A14" s="1" t="s">
        <v>21</v>
      </c>
      <c r="B14" s="5" t="s">
        <v>7</v>
      </c>
      <c r="C14" s="6" t="e">
        <f ca="1">_xll.GetCtData("CO-AMOUNT","CONS-AMOUNT",$A$1:$A$6,$A14,C$7,"#")</f>
        <v>#NAME?</v>
      </c>
      <c r="D14" s="6"/>
      <c r="E14" s="6" t="e">
        <f ca="1">_xll.GetCtData("CO-AMOUNT","CONS-AMOUNT",$A$1:$A$6,$A14,E$7,"#")</f>
        <v>#NAME?</v>
      </c>
      <c r="F14" s="9"/>
      <c r="G14" s="10"/>
      <c r="H14" s="9"/>
      <c r="I14" s="9"/>
    </row>
    <row r="15" spans="1:9" x14ac:dyDescent="0.25">
      <c r="A15" s="1" t="s">
        <v>22</v>
      </c>
      <c r="B15" s="15" t="s">
        <v>8</v>
      </c>
      <c r="C15" s="6" t="e">
        <f ca="1">_xll.GetCtData("CO-AMOUNT","CONS-AMOUNT",$A$1:$A$6,$A15,C$7,"#-40418")</f>
        <v>#NAME?</v>
      </c>
      <c r="D15" s="16"/>
      <c r="E15" s="16" t="e">
        <f ca="1">_xll.GetCtData("CO-AMOUNT","CONS-AMOUNT",$A$1:$A$6,$A15,E$7,"#47791")</f>
        <v>#NAME?</v>
      </c>
      <c r="F15" s="9"/>
      <c r="G15" s="10"/>
      <c r="H15" s="9"/>
      <c r="I15" s="9"/>
    </row>
    <row r="16" spans="1:9" x14ac:dyDescent="0.25">
      <c r="A16" s="1" t="s">
        <v>23</v>
      </c>
      <c r="B16" s="15" t="s">
        <v>9</v>
      </c>
      <c r="C16" s="6" t="e">
        <f ca="1">_xll.GetCtData("CO-AMOUNT","CONS-AMOUNT",$A$1:$A$6,$A16,C$7,"#-22493,555847294")</f>
        <v>#NAME?</v>
      </c>
      <c r="D16" s="16"/>
      <c r="E16" s="16" t="e">
        <f ca="1">_xll.GetCtData("CO-AMOUNT","CONS-AMOUNT",$A$1:$A$6,$A16,E$7,"#592010,131364912")</f>
        <v>#NAME?</v>
      </c>
      <c r="F16" s="9"/>
      <c r="G16" s="10"/>
      <c r="H16" s="9"/>
      <c r="I16" s="9"/>
    </row>
    <row r="17" spans="1:9" x14ac:dyDescent="0.25">
      <c r="A17" s="1" t="s">
        <v>24</v>
      </c>
      <c r="B17" s="15" t="s">
        <v>10</v>
      </c>
      <c r="C17" s="6" t="e">
        <f ca="1">_xll.GetCtData("CO-AMOUNT","CONS-AMOUNT",$A$1:$A$6,$A17,C$7,"#")</f>
        <v>#NAME?</v>
      </c>
      <c r="D17" s="16"/>
      <c r="E17" s="16" t="e">
        <f ca="1">_xll.GetCtData("CO-AMOUNT","CONS-AMOUNT",$A$1:$A$6,$A17,E$7,"#3787")</f>
        <v>#NAME?</v>
      </c>
      <c r="F17" s="9"/>
      <c r="G17" s="10"/>
      <c r="H17" s="9"/>
      <c r="I17" s="9"/>
    </row>
    <row r="18" spans="1:9" x14ac:dyDescent="0.25">
      <c r="A18" s="1" t="s">
        <v>25</v>
      </c>
      <c r="B18" s="15"/>
      <c r="C18" s="6" t="e">
        <f ca="1">_xll.GetCtData("CO-AMOUNT","CONS-AMOUNT",$A$1:$A$6,$A18,C$7,"#-1663")</f>
        <v>#NAME?</v>
      </c>
      <c r="D18" s="16"/>
      <c r="E18" s="16" t="e">
        <f ca="1">_xll.GetCtData("CO-AMOUNT","CONS-AMOUNT",$A$1:$A$6,$A18,E$7,"#36058")</f>
        <v>#NAME?</v>
      </c>
      <c r="F18" s="9"/>
      <c r="G18" s="10"/>
      <c r="H18" s="9"/>
      <c r="I18" s="9"/>
    </row>
    <row r="19" spans="1:9" x14ac:dyDescent="0.25">
      <c r="A19" s="1" t="s">
        <v>26</v>
      </c>
      <c r="B19" s="15"/>
      <c r="C19" s="6" t="e">
        <f ca="1">_xll.GetCtData("CO-AMOUNT","CONS-AMOUNT",$A$1:$A$6,$A19,C$7,"#0")</f>
        <v>#NAME?</v>
      </c>
      <c r="D19" s="16"/>
      <c r="E19" s="16" t="e">
        <f ca="1">_xll.GetCtData("CO-AMOUNT","CONS-AMOUNT",$A$1:$A$6,$A19,E$7,"#3289")</f>
        <v>#NAME?</v>
      </c>
      <c r="F19" s="9"/>
      <c r="G19" s="10"/>
      <c r="H19" s="9"/>
      <c r="I19" s="9"/>
    </row>
    <row r="20" spans="1:9" x14ac:dyDescent="0.25">
      <c r="B20" s="15"/>
      <c r="C20" s="16"/>
      <c r="D20" s="16"/>
      <c r="E20" s="16"/>
      <c r="F20" s="9"/>
      <c r="G20" s="10"/>
      <c r="H20" s="9"/>
      <c r="I20" s="9"/>
    </row>
    <row r="21" spans="1:9" x14ac:dyDescent="0.25">
      <c r="A21" s="1" t="s">
        <v>12</v>
      </c>
      <c r="B21" s="17" t="s">
        <v>11</v>
      </c>
      <c r="C21" s="16" t="e">
        <f ca="1">_xll.GetCtData("CO-AMOUNT","CONS-AMOUNT",$A$1:$A$6,$A21,C$7,"#")</f>
        <v>#NAME?</v>
      </c>
      <c r="D21" s="16"/>
      <c r="E21" s="16" t="e">
        <f ca="1">_xll.GetCtData("CO-AMOUNT","CONS-AMOUNT",$A$1:$A$6,$A21,E$7,"#")</f>
        <v>#NAME?</v>
      </c>
      <c r="F21" s="10"/>
      <c r="G21" s="10"/>
      <c r="H21" s="9"/>
      <c r="I21" s="9"/>
    </row>
    <row r="22" spans="1:9" x14ac:dyDescent="0.25">
      <c r="A22" s="1" t="s">
        <v>14</v>
      </c>
      <c r="B22" s="17" t="s">
        <v>13</v>
      </c>
      <c r="C22" s="16" t="e">
        <f ca="1">_xll.GetCtData("CO-AMOUNT","CONS-AMOUNT",$A$1:$A$6,$A22,C$7,"#")</f>
        <v>#NAME?</v>
      </c>
      <c r="D22" s="16"/>
      <c r="E22" s="16" t="e">
        <f ca="1">_xll.GetCtData("CO-AMOUNT","CONS-AMOUNT",$A$1:$A$6,$A22,E$7,"#25")</f>
        <v>#NAME?</v>
      </c>
      <c r="F22" s="10"/>
      <c r="G22" s="10"/>
      <c r="H22" s="9"/>
      <c r="I22" s="9"/>
    </row>
    <row r="23" spans="1:9" x14ac:dyDescent="0.25">
      <c r="A23" s="1" t="s">
        <v>15</v>
      </c>
      <c r="B23" s="15" t="s">
        <v>16</v>
      </c>
      <c r="C23" s="16" t="e">
        <f ca="1">_xll.GetCtData("CO-AMOUNT","CONS-AMOUNT",$A$1:$A$6,$A23,C$7,"#6852")</f>
        <v>#NAME?</v>
      </c>
      <c r="D23" s="16"/>
      <c r="E23" s="16" t="e">
        <f ca="1">_xll.GetCtData("CO-AMOUNT","CONS-AMOUNT",$A$1:$A$6,$A23,E$7,"#-3365")</f>
        <v>#NAME?</v>
      </c>
      <c r="F23" s="9"/>
      <c r="G23" s="9"/>
      <c r="H23" s="9"/>
      <c r="I23" s="9"/>
    </row>
    <row r="24" spans="1:9" x14ac:dyDescent="0.25">
      <c r="A24" s="3" t="s">
        <v>4</v>
      </c>
      <c r="B24" s="18"/>
      <c r="C24" s="19" t="e">
        <f ca="1">C12+C13+C14</f>
        <v>#NAME?</v>
      </c>
      <c r="D24" s="19"/>
      <c r="E24" s="19" t="e">
        <f ca="1">E12+E13+E14</f>
        <v>#NAME?</v>
      </c>
      <c r="F24" s="11"/>
      <c r="G24" s="11"/>
      <c r="H24" s="9"/>
      <c r="I24" s="9"/>
    </row>
    <row r="25" spans="1:9" x14ac:dyDescent="0.25">
      <c r="F25" s="9"/>
      <c r="G25" s="9"/>
      <c r="H25" s="9"/>
      <c r="I25" s="9"/>
    </row>
    <row r="26" spans="1:9" x14ac:dyDescent="0.25">
      <c r="F26" s="9"/>
      <c r="G26" s="9"/>
      <c r="H26" s="9"/>
      <c r="I26" s="9"/>
    </row>
    <row r="27" spans="1:9" x14ac:dyDescent="0.25">
      <c r="F27" s="9"/>
      <c r="G27" s="9"/>
      <c r="H27" s="9"/>
      <c r="I27" s="9"/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>
    <oddHeader>&amp;L&amp;A</oddHeader>
  </headerFooter>
  <customProperties>
    <customPr name="EpmWorksheetKeyString_GUID" r:id="rId2"/>
  </customProperties>
  <drawing r:id="rId3"/>
  <legacyDrawing r:id="rId4"/>
  <controls>
    <mc:AlternateContent xmlns:mc="http://schemas.openxmlformats.org/markup-compatibility/2006">
      <mc:Choice Requires="x14">
        <control shapeId="21505" r:id="rId5" name="CustomMemberDispatchertb1">
          <controlPr defaultSize="0" autoLine="0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0</xdr:row>
                <xdr:rowOff>0</xdr:rowOff>
              </to>
            </anchor>
          </controlPr>
        </control>
      </mc:Choice>
      <mc:Fallback>
        <control shapeId="21505" r:id="rId5" name="CustomMemberDispatchert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Consolidated balance sheet</vt:lpstr>
      <vt:lpstr>Consolidated income</vt:lpstr>
      <vt:lpstr>Equity</vt:lpstr>
      <vt:lpstr>20-3Dépréciations</vt:lpstr>
      <vt:lpstr>'20-3Dépréciations'!Zone_d_impression</vt:lpstr>
      <vt:lpstr>'Consolidated balance sheet'!Zone_d_impression</vt:lpstr>
      <vt:lpstr>'Consolidated income'!Zone_d_impression</vt:lpstr>
      <vt:lpstr>Equity!Zone_d_impression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ICOLE Jean-Yves</cp:lastModifiedBy>
  <cp:lastPrinted>2018-02-08T14:02:44Z</cp:lastPrinted>
  <dcterms:created xsi:type="dcterms:W3CDTF">1996-10-21T11:03:58Z</dcterms:created>
  <dcterms:modified xsi:type="dcterms:W3CDTF">2019-02-20T15:58:48Z</dcterms:modified>
</cp:coreProperties>
</file>