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yan\5-Partages Bureautiques\F6 Relations Investisseurs\F6\RESULTATS\2020\Résultats FY 2020\Versions finales\"/>
    </mc:Choice>
  </mc:AlternateContent>
  <bookViews>
    <workbookView xWindow="240" yWindow="1275" windowWidth="9180" windowHeight="3360" tabRatio="944"/>
  </bookViews>
  <sheets>
    <sheet name="Consolidated balance sheet" sheetId="48" r:id="rId1"/>
    <sheet name="Consolidated income statement" sheetId="49" r:id="rId2"/>
    <sheet name="Equity" sheetId="47" r:id="rId3"/>
    <sheet name="20-3Dépréciations" sheetId="37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PT615480" localSheetId="3">[1]DETCONSO!#REF!</definedName>
    <definedName name="_CPT715480" localSheetId="3">[1]DETCONSO!#REF!</definedName>
    <definedName name="_CPT715570" localSheetId="3">[1]DETCONSO!#REF!</definedName>
    <definedName name="_CPT715725" localSheetId="3">[1]DETCONSO!#REF!</definedName>
    <definedName name="_CPT715770" localSheetId="3">[1]DETCONSO!#REF!</definedName>
    <definedName name="_CPT719125" localSheetId="3">[1]DETCONSO!#REF!</definedName>
    <definedName name="_CPT753708" localSheetId="3">[1]DETCONSO!#REF!</definedName>
    <definedName name="_IAM10645" localSheetId="3">#REF!</definedName>
    <definedName name="_IMM2" localSheetId="3">[2]EXPERTISE!#REF!</definedName>
    <definedName name="_Key1" hidden="1">#REF!</definedName>
    <definedName name="_MEQ2661" localSheetId="3">#REF!</definedName>
    <definedName name="_MEQ2663" localSheetId="3">#REF!</definedName>
    <definedName name="_Order1" hidden="1">0</definedName>
    <definedName name="_Order2" hidden="1">0</definedName>
    <definedName name="_PPA01" localSheetId="3">[3]PORT_HORS_CONSO!#REF!</definedName>
    <definedName name="_Sort" hidden="1">#REF!</definedName>
    <definedName name="_ste2" localSheetId="3">[2]EXPERTISE!#REF!</definedName>
    <definedName name="CPTA47840" localSheetId="3">[1]DETCONSO!#REF!</definedName>
    <definedName name="CPTA47900" localSheetId="3">[1]DETCONSO!#REF!</definedName>
    <definedName name="ecartconv1998" localSheetId="3">'[4]Ecarts conversion 1201'!#REF!</definedName>
    <definedName name="ecartconv1999" localSheetId="3">'[4]Ecarts conversion 1201'!#REF!</definedName>
    <definedName name="ecartconv2000" localSheetId="3">'[4]Ecarts conversion 1201'!#REF!</definedName>
    <definedName name="Entrées_97" localSheetId="3">#REF!</definedName>
    <definedName name="EXPERT" localSheetId="3">[2]EXPERTISE!#REF!</definedName>
    <definedName name="FRS" localSheetId="3">[2]EXPERTISE!#REF!</definedName>
    <definedName name="HHHHHH" localSheetId="3">[5]EXPERTISE!#REF!</definedName>
    <definedName name="IAMFDSPROPRES" localSheetId="3">#REF!+#REF!-'20-3Dépréciations'!_IAM10645</definedName>
    <definedName name="IAMFDSPROV" localSheetId="3">#REF!+#REF!+#REF!+'20-3Dépréciations'!_IAM10645</definedName>
    <definedName name="IAMIMMO" localSheetId="3">[6]Placements!#REF!</definedName>
    <definedName name="IAMIMMO1" localSheetId="3">[6]Placements!#REF!</definedName>
    <definedName name="IAMIMMO2" localSheetId="3">[6]Placements!#REF!</definedName>
    <definedName name="IAMMEQ" localSheetId="3">[6]Placements!#REF!</definedName>
    <definedName name="IAMMEQ1" localSheetId="3">[6]Placements!#REF!</definedName>
    <definedName name="IAMMEQ2" localSheetId="3">[6]Placements!#REF!</definedName>
    <definedName name="IAMVMOB" localSheetId="3">[6]Placements!#REF!</definedName>
    <definedName name="IAMVMOB1" localSheetId="3">[6]Placements!#REF!</definedName>
    <definedName name="IAMVMOB2" localSheetId="3">[6]Placements!#REF!</definedName>
    <definedName name="IFRS_B1D311" localSheetId="3">[1]DETCONSO!#REF!</definedName>
    <definedName name="IFRS_B1D312" localSheetId="3">[1]DETCONSO!#REF!</definedName>
    <definedName name="IFRS_B1D313" localSheetId="3">[1]DETCONSO!#REF!</definedName>
    <definedName name="IFRS_B1D314" localSheetId="3">[1]DETCONSO!#REF!</definedName>
    <definedName name="IFRS_B1D315" localSheetId="3">[1]DETCONSO!#REF!</definedName>
    <definedName name="IFRS_B1D316" localSheetId="3">[1]DETCONSO!#REF!</definedName>
    <definedName name="IFRS_B1D317" localSheetId="3">[1]DETCONSO!#REF!</definedName>
    <definedName name="IFRS_B1D318" localSheetId="3">[1]DETCONSO!#REF!</definedName>
    <definedName name="IFRS_B1D319" localSheetId="3">[1]DETCONSO!#REF!</definedName>
    <definedName name="IFRS_B1D320" localSheetId="3">[1]DETCONSO!#REF!</definedName>
    <definedName name="IFRS_B1D321" localSheetId="3">[1]DETCONSO!#REF!</definedName>
    <definedName name="IFRS_B1D322" localSheetId="3">[1]DETCONSO!#REF!</definedName>
    <definedName name="IFRS_B1D323" localSheetId="3">[1]DETCONSO!#REF!</definedName>
    <definedName name="IFRS_B1D324" localSheetId="3">[1]DETCONSO!#REF!</definedName>
    <definedName name="IFRS_B1D325" localSheetId="3">[1]DETCONSO!#REF!</definedName>
    <definedName name="IFRS_B1D326" localSheetId="3">[1]DETCONSO!#REF!</definedName>
    <definedName name="IFRS_B1D327" localSheetId="3">[1]DETCONSO!#REF!</definedName>
    <definedName name="IFRS_B1D328" localSheetId="3">[1]DETCONSO!#REF!</definedName>
    <definedName name="IFRS_B1D329" localSheetId="3">[1]DETCONSO!#REF!</definedName>
    <definedName name="IFRS_B1D330" localSheetId="3">[1]DETCONSO!#REF!</definedName>
    <definedName name="IFRS_B1D331" localSheetId="3">[1]DETCONSO!#REF!</definedName>
    <definedName name="IFRS_B1D332" localSheetId="3">[1]DETCONSO!#REF!</definedName>
    <definedName name="IFRS_B1D333" localSheetId="3">[1]DETCONSO!#REF!</definedName>
    <definedName name="IFRS_B1D334" localSheetId="3">[1]DETCONSO!#REF!</definedName>
    <definedName name="IFRS_B1D335" localSheetId="3">[1]DETCONSO!#REF!</definedName>
    <definedName name="IFRS_B1D336" localSheetId="3">[1]DETCONSO!#REF!</definedName>
    <definedName name="IFRS_B1D337" localSheetId="3">[1]DETCONSO!#REF!</definedName>
    <definedName name="IFRS_B1D338" localSheetId="3">[1]DETCONSO!#REF!</definedName>
    <definedName name="IFRS_B1D339" localSheetId="3">[1]DETCONSO!#REF!</definedName>
    <definedName name="IFRS_B1D340" localSheetId="3">[1]DETCONSO!#REF!</definedName>
    <definedName name="LLLLLLLLLL" localSheetId="3">[7]PORT_HORS_CONSO!#REF!</definedName>
    <definedName name="M" localSheetId="3">[3]BALANCE!#REF!</definedName>
    <definedName name="MODE" localSheetId="3">[2]EXPERTISE!#REF!</definedName>
    <definedName name="natact" localSheetId="3">#REF!</definedName>
    <definedName name="Nom_Imm" localSheetId="3">[2]EXPERTISE!#REF!</definedName>
    <definedName name="NOMIMMEUBLE" localSheetId="3">[5]EXPERTISE!#REF!</definedName>
    <definedName name="P" localSheetId="3">[3]BALANCE!#REF!</definedName>
    <definedName name="PARC_DE_MONFORT" localSheetId="3">[3]PORT_HORS_CONSO!#REF!</definedName>
    <definedName name="pel_libcpte" localSheetId="3">#REF!</definedName>
    <definedName name="pel_s9612" localSheetId="3">#REF!</definedName>
    <definedName name="pel_s9712" localSheetId="3">#REF!</definedName>
    <definedName name="PO" localSheetId="3">[8]BALANCE!#REF!</definedName>
    <definedName name="port2" localSheetId="3">[2]EXPERTISE!#REF!</definedName>
    <definedName name="prêtées" localSheetId="3">#REF!</definedName>
    <definedName name="PREVI10645" localSheetId="3">#REF!</definedName>
    <definedName name="PREVIFDSPROPRES" localSheetId="3">#REF!+#REF!-'20-3Dépréciations'!PREVI10645</definedName>
    <definedName name="Prov_01_01_97" localSheetId="3">#REF!</definedName>
    <definedName name="Prov_31_12_97" localSheetId="3">#REF!</definedName>
    <definedName name="Repr_1997" localSheetId="3">#REF!</definedName>
    <definedName name="SDQSD" localSheetId="3">[5]EXPERTISE!#REF!</definedName>
    <definedName name="Sorties_97" localSheetId="3">#REF!</definedName>
    <definedName name="SS_HTM_COUT_AMORTI" localSheetId="3">[1]DETCONSO!#REF!</definedName>
    <definedName name="SSSSS" localSheetId="3">[5]EXPERTISE!#REF!</definedName>
    <definedName name="sté" localSheetId="3">#REF!</definedName>
    <definedName name="T_111" localSheetId="3">#REF!</definedName>
    <definedName name="T_112" localSheetId="3">#REF!</definedName>
    <definedName name="T_113" localSheetId="3">#REF!</definedName>
    <definedName name="T_19" localSheetId="3">#REF!</definedName>
    <definedName name="typact" localSheetId="3">#REF!</definedName>
    <definedName name="V.E._Millions" localSheetId="3">[2]EXPERTISE!#REF!</definedName>
    <definedName name="valeurs" localSheetId="3">#REF!</definedName>
    <definedName name="VB_au_1_1_97" localSheetId="3">#REF!</definedName>
    <definedName name="VBVDWSD" localSheetId="3">[8]BALANCE!#REF!</definedName>
    <definedName name="VNC_au_31_12_97" localSheetId="3">#REF!</definedName>
    <definedName name="VVDFGVF" localSheetId="3">[5]EXPERTISE!#REF!</definedName>
    <definedName name="wrn.etafifrffrf." hidden="1">{#N/A,"francaisfrf",FALSE,"UNITE";"ACTFRF",#N/A,FALSE,"ACTIF";"PASFRF",#N/A,FALSE,"PASSIF";"RESFRF",#N/A,FALSE,"RESULTATS";"FPFRF",#N/A,FALSE,"FP";"N03FRF",#N/A,FALSE,"NOTE03";"N04FRF",#N/A,FALSE,"NOTE04";"N05FRF",#N/A,FALSE,"NOTE05";"N06FRF",#N/A,FALSE,"NOTE06";"N07FRF",#N/A,FALSE,"NOTE07";"N08FRF",#N/A,FALSE,"NOTE08";"N09FRF",#N/A,FALSE,"NOTE09";"N10FRF",#N/A,FALSE,"NOTE10";"N11FRF",#N/A,FALSE,"NOTE11";"N12FRF",#N/A,FALSE,"NOTE12";"N13FRF",#N/A,FALSE,"NOTE13";"N14FRF",#N/A,FALSE,"NOTE14";"N15FRF",#N/A,FALSE,"NOTE15";"N16FRF",#N/A,FALSE,"NOTE16";"N17FRF",#N/A,FALSE,"NOTE17";"N18FRF",#N/A,FALSE,"NOTE18";"N19FRF",#N/A,FALSE,"NOTE19";"N20FRF",#N/A,FALSE,"NOTE20";"N21FRF",#N/A,FALSE,"NOTE21";"N22FRF",#N/A,FALSE,"NOTE22";"N23FRF",#N/A,FALSE,"NOTE23";"N24FRF",#N/A,FALSE,"NOTE24";"N25FRF",#N/A,FALSE,"NOTE25";"N26FRF",#N/A,FALSE,"NOTE26";"N27FRF",#N/A,FALSE,"NOTE27";"N28FRF",#N/A,FALSE,"NOTE28";"N29FRF",#N/A,FALSE,"NOTE29";"N30FRF",#N/A,FALSE,"NOTE30";"N31FRF",#N/A,FALSE,"NOTE31";"N32FRF",#N/A,FALSE,"NOTE32";"N33FRF",#N/A,FALSE,"NOTE33";"BILSOCFRF",#N/A,FALSE,"bilan soc";"RESSOCFRF",#N/A,FALSE,"PL soc";"cinqexFRF",#N/A,FALSE,"5ex"}</definedName>
    <definedName name="wrn.etafifrffrf2." hidden="1">{#N/A,"francaisfrf",FALSE,"UNITE";"ACTFRF",#N/A,FALSE,"ACTIF";"PASFRF",#N/A,FALSE,"PASSIF";"RESFRF",#N/A,FALSE,"RESULTATS";"FPFRF",#N/A,FALSE,"FP";"N03FRF",#N/A,FALSE,"NOTE03";"N04FRF",#N/A,FALSE,"NOTE04";"N05FRF",#N/A,FALSE,"NOTE05";"N06FRF",#N/A,FALSE,"NOTE06";"N07FRF",#N/A,FALSE,"NOTE07";"N08FRF",#N/A,FALSE,"NOTE08";"N09FRF",#N/A,FALSE,"NOTE09";"N10FRF",#N/A,FALSE,"NOTE10";"N11FRF",#N/A,FALSE,"NOTE11";"N12FRF",#N/A,FALSE,"NOTE12";"N13FRF",#N/A,FALSE,"NOTE13";"N14FRF",#N/A,FALSE,"NOTE14";"N15FRF",#N/A,FALSE,"NOTE15";"N16FRF",#N/A,FALSE,"NOTE16";"N17FRF",#N/A,FALSE,"NOTE17";"N18FRF",#N/A,FALSE,"NOTE18";"N19FRF",#N/A,FALSE,"NOTE19";"N20FRF",#N/A,FALSE,"NOTE20";"N21FRF",#N/A,FALSE,"NOTE21";"N22FRF",#N/A,FALSE,"NOTE22";"N23FRF",#N/A,FALSE,"NOTE23";"N24FRF",#N/A,FALSE,"NOTE24";"N25FRF",#N/A,FALSE,"NOTE25";"N26FRF",#N/A,FALSE,"NOTE26";"N27FRF",#N/A,FALSE,"NOTE27";"N28FRF",#N/A,FALSE,"NOTE28";"N29FRF",#N/A,FALSE,"NOTE29";"N30FRF",#N/A,FALSE,"NOTE30";"N31FRF",#N/A,FALSE,"NOTE31";"N32FRF",#N/A,FALSE,"NOTE32";"N33FRF",#N/A,FALSE,"NOTE33";"BILSOCFRF",#N/A,FALSE,"bilan soc";"RESSOCFRF",#N/A,FALSE,"PL soc";"cinqexFRF",#N/A,FALSE,"5ex"}</definedName>
    <definedName name="wrn.etatfifrfeur" hidden="1">{#N/A,"francaiseur",FALSE,"UNITE";"ACTEUR",#N/A,FALSE,"ACTIF";"PASEUR",#N/A,FALSE,"PASSIF";"RESEUR",#N/A,FALSE,"RESULTATS";"FPEUR",#N/A,FALSE,"FP";"N03EUR",#N/A,FALSE,"NOTE03";"N04EUR",#N/A,FALSE,"NOTE04";"N05EUR",#N/A,FALSE,"NOTE05";"N06EUR",#N/A,FALSE,"NOTE06";"N07EUR",#N/A,FALSE,"NOTE07";"N08EUR",#N/A,FALSE,"NOTE08";"N09EUR",#N/A,FALSE,"NOTE09";"N10EUR",#N/A,FALSE,"NOTE10";"N11EUR",#N/A,FALSE,"NOTE11";"N12EUR",#N/A,FALSE,"NOTE12";"N13EUR",#N/A,FALSE,"NOTE13";"N14EUR",#N/A,FALSE,"NOTE14";"N15EUR",#N/A,FALSE,"NOTE15";"N16EUR",#N/A,FALSE,"NOTE16";"N18EUR",#N/A,FALSE,"NOTE18";"N19EUR",#N/A,FALSE,"NOTE19";"N20EUR",#N/A,FALSE,"NOTE20";"N21EUR",#N/A,FALSE,"NOTE21";"N22EUR",#N/A,FALSE,"NOTE22";"N23EUR",#N/A,FALSE,"NOTE23";"N24EUR",#N/A,FALSE,"NOTE24";"N25EUR",#N/A,FALSE,"NOTE25";"N26EUR",#N/A,FALSE,"NOTE26";"N27EUR",#N/A,FALSE,"NOTE27";"N28EUR",#N/A,FALSE,"NOTE28";"N29EUR",#N/A,FALSE,"NOTE29";"N30EUR",#N/A,FALSE,"NOTE30";"N31EUR",#N/A,FALSE,"NOTE31";"N32EUR",#N/A,FALSE,"NOTE32";"N33EUR",#N/A,FALSE,"NOTE33";"BILSOCEUR",#N/A,FALSE,"bilan soc";"RESSOCEUR",#N/A,FALSE,"PL soc";"cinqexEUR",#N/A,FALSE,"5ex"}</definedName>
    <definedName name="wrn.etatfifrfeur." hidden="1">{#N/A,"francaiseur",FALSE,"UNITE";"ACTEUR",#N/A,FALSE,"ACTIF";"PASEUR",#N/A,FALSE,"PASSIF";"RESEUR",#N/A,FALSE,"RESULTATS";"FPEUR",#N/A,FALSE,"FP";"N03EUR",#N/A,FALSE,"NOTE03";"N04EUR",#N/A,FALSE,"NOTE04";"N05EUR",#N/A,FALSE,"NOTE05";"N06EUR",#N/A,FALSE,"NOTE06";"N07EUR",#N/A,FALSE,"NOTE07";"N08EUR",#N/A,FALSE,"NOTE08";"N09EUR",#N/A,FALSE,"NOTE09";"N10EUR",#N/A,FALSE,"NOTE10";"N11EUR",#N/A,FALSE,"NOTE11";"N12EUR",#N/A,FALSE,"NOTE12";"N13EUR",#N/A,FALSE,"NOTE13";"N14EUR",#N/A,FALSE,"NOTE14";"N15EUR",#N/A,FALSE,"NOTE15";"N16EUR",#N/A,FALSE,"NOTE16";"N18EUR",#N/A,FALSE,"NOTE18";"N19EUR",#N/A,FALSE,"NOTE19";"N20EUR",#N/A,FALSE,"NOTE20";"N21EUR",#N/A,FALSE,"NOTE21";"N22EUR",#N/A,FALSE,"NOTE22";"N23EUR",#N/A,FALSE,"NOTE23";"N24EUR",#N/A,FALSE,"NOTE24";"N25EUR",#N/A,FALSE,"NOTE25";"N26EUR",#N/A,FALSE,"NOTE26";"N27EUR",#N/A,FALSE,"NOTE27";"N28EUR",#N/A,FALSE,"NOTE28";"N29EUR",#N/A,FALSE,"NOTE29";"N30EUR",#N/A,FALSE,"NOTE30";"N31EUR",#N/A,FALSE,"NOTE31";"N32EUR",#N/A,FALSE,"NOTE32";"N33EUR",#N/A,FALSE,"NOTE33";"BILSOCEUR",#N/A,FALSE,"bilan soc";"RESSOCEUR",#N/A,FALSE,"PL soc";"cinqexEUR",#N/A,FALSE,"5ex"}</definedName>
    <definedName name="X" localSheetId="3">[2]BALANCE!#REF!</definedName>
    <definedName name="XX" localSheetId="3">[2]BALANCE!#REF!</definedName>
    <definedName name="XXWXS" localSheetId="3">[8]BALANCE!#REF!</definedName>
    <definedName name="XXX" localSheetId="3">[2]BALANCE!#REF!</definedName>
    <definedName name="_xlnm.Print_Area" localSheetId="3">'20-3Dépréciations'!$B$1:$G$26</definedName>
    <definedName name="_xlnm.Print_Area" localSheetId="2">Equity!$A$16:$K$46</definedName>
    <definedName name="zZone_d_impression">#REF!</definedName>
  </definedNames>
  <calcPr calcId="162913"/>
</workbook>
</file>

<file path=xl/calcChain.xml><?xml version="1.0" encoding="utf-8"?>
<calcChain xmlns="http://schemas.openxmlformats.org/spreadsheetml/2006/main">
  <c r="L29" i="47" l="1"/>
  <c r="L14" i="47"/>
  <c r="L46" i="47" l="1"/>
  <c r="E23" i="37" l="1"/>
  <c r="E18" i="37"/>
  <c r="E14" i="37"/>
  <c r="C22" i="37"/>
  <c r="C17" i="37"/>
  <c r="C13" i="37"/>
  <c r="C21" i="37"/>
  <c r="E22" i="37"/>
  <c r="E21" i="37"/>
  <c r="E16" i="37"/>
  <c r="E12" i="37"/>
  <c r="C19" i="37"/>
  <c r="C15" i="37"/>
  <c r="E17" i="37"/>
  <c r="C12" i="37"/>
  <c r="E19" i="37"/>
  <c r="E15" i="37"/>
  <c r="C23" i="37"/>
  <c r="C18" i="37"/>
  <c r="C14" i="37"/>
  <c r="E13" i="37"/>
  <c r="C16" i="37"/>
  <c r="E24" i="37" l="1"/>
  <c r="C24" i="37"/>
</calcChain>
</file>

<file path=xl/sharedStrings.xml><?xml version="1.0" encoding="utf-8"?>
<sst xmlns="http://schemas.openxmlformats.org/spreadsheetml/2006/main" count="225" uniqueCount="171">
  <si>
    <t>CA=C</t>
  </si>
  <si>
    <t>VA=2IFRS</t>
  </si>
  <si>
    <t>CC=EUR</t>
  </si>
  <si>
    <t>SC=CNPIFRS</t>
  </si>
  <si>
    <t>TOTAL</t>
  </si>
  <si>
    <t>Reprises</t>
  </si>
  <si>
    <t>Dettes Etat, organismes de sécurité sociale, collectivités publiques</t>
  </si>
  <si>
    <t>Créanciers divers</t>
  </si>
  <si>
    <t>Dividendes à payer</t>
  </si>
  <si>
    <t>C/C entreprises liées créditeurs</t>
  </si>
  <si>
    <t>Autres comptes créditeurs</t>
  </si>
  <si>
    <t>Fournisseurs autres dettes</t>
  </si>
  <si>
    <t>{AC=P46500000}</t>
  </si>
  <si>
    <t>Comptes de régularisation créditeaurs</t>
  </si>
  <si>
    <t>{AC=P46860000}+{AC=P48500000}+{AC=P4168100AJ}+{AC=P4168100L}</t>
  </si>
  <si>
    <t>{AC=P48100000}</t>
  </si>
  <si>
    <t>DIR</t>
  </si>
  <si>
    <t>Dotations</t>
  </si>
  <si>
    <t>Obligations taux fixe</t>
  </si>
  <si>
    <t>{AC=A23015000A}</t>
  </si>
  <si>
    <t>{AC=A23025000A}</t>
  </si>
  <si>
    <t>{AC=A23035000A}</t>
  </si>
  <si>
    <t>{AC=A23045000A}</t>
  </si>
  <si>
    <t>{AC=A23055000A}</t>
  </si>
  <si>
    <t>{AC=A23065000A}</t>
  </si>
  <si>
    <t>{AC=A23075000A}</t>
  </si>
  <si>
    <t>{AC=A23085100A}</t>
  </si>
  <si>
    <t>RU sum [All values]</t>
  </si>
  <si>
    <t>FL=F20</t>
  </si>
  <si>
    <t>FL=F30</t>
  </si>
  <si>
    <t>en milliers d'euros</t>
  </si>
  <si>
    <t>DP=2014.12</t>
  </si>
  <si>
    <t>ASSETS (in € millions)</t>
  </si>
  <si>
    <t>Goodwill</t>
  </si>
  <si>
    <t>Value of In-Force business</t>
  </si>
  <si>
    <t>Other intangible assets</t>
  </si>
  <si>
    <t>Total intangible assets</t>
  </si>
  <si>
    <t>Investment property</t>
  </si>
  <si>
    <t>Held-to-maturity investments</t>
  </si>
  <si>
    <t>Available-for-sale financial assets</t>
  </si>
  <si>
    <t>Securities held for trading</t>
  </si>
  <si>
    <t>Loans and receivables</t>
  </si>
  <si>
    <t>Derivative instruments</t>
  </si>
  <si>
    <t>Insurance investments</t>
  </si>
  <si>
    <t>Other investments</t>
  </si>
  <si>
    <t>Investments in equity-accounted companies</t>
  </si>
  <si>
    <t>Insurance or reinsurance receivables</t>
  </si>
  <si>
    <t>Current tax assets</t>
  </si>
  <si>
    <t>Other receivables</t>
  </si>
  <si>
    <t>Owner-occupied property and other property and equipment</t>
  </si>
  <si>
    <t>Other non-current assets</t>
  </si>
  <si>
    <t>Deferred participation asset</t>
  </si>
  <si>
    <t>Deferred tax assets</t>
  </si>
  <si>
    <t>Other assets</t>
  </si>
  <si>
    <t>Non-current assets held for sale and discontinued operations</t>
  </si>
  <si>
    <t>Cash and cash equivalents</t>
  </si>
  <si>
    <t>TOTAL ASSETS</t>
  </si>
  <si>
    <t>EQUITY AND LIABILITIES (in € millions)</t>
  </si>
  <si>
    <t>Share capital</t>
  </si>
  <si>
    <t>Share premium account</t>
  </si>
  <si>
    <t>Revaluation reserve</t>
  </si>
  <si>
    <t>Cash flow hedge reserve</t>
  </si>
  <si>
    <t>Undated subordinated notes reclassified in equity</t>
  </si>
  <si>
    <t>Retained earnings</t>
  </si>
  <si>
    <t>Profit for the period</t>
  </si>
  <si>
    <t>Translation reserve</t>
  </si>
  <si>
    <t>Equity attributable to owners of the parent</t>
  </si>
  <si>
    <t>Non-controlling interests</t>
  </si>
  <si>
    <t>Total equity</t>
  </si>
  <si>
    <t>Insurance liabilities (excluding unit-linked)</t>
  </si>
  <si>
    <t>Insurance liabilities (unit-linked)</t>
  </si>
  <si>
    <t>Insurance liabilities</t>
  </si>
  <si>
    <t>Financial liabilities</t>
  </si>
  <si>
    <t>Derivative financial instruments separated from the host contract</t>
  </si>
  <si>
    <t>Deferred participation reserve</t>
  </si>
  <si>
    <t>Insurance and financial liabilities</t>
  </si>
  <si>
    <t>Provisions</t>
  </si>
  <si>
    <t>Subordinated debt</t>
  </si>
  <si>
    <t>Financing liabilities</t>
  </si>
  <si>
    <t>Operating liabilities represented by securities</t>
  </si>
  <si>
    <t>Operating liabilities due to banks</t>
  </si>
  <si>
    <t>Liabilities arising from insurance and reinsurance transactions</t>
  </si>
  <si>
    <t>Current taxes payable</t>
  </si>
  <si>
    <t>Current account advances</t>
  </si>
  <si>
    <t>Liabilities towards holders of units in controlled mutual funds</t>
  </si>
  <si>
    <t>Deferred tax liabilities</t>
  </si>
  <si>
    <t>Miscellaneous payables</t>
  </si>
  <si>
    <t>Other liabilities</t>
  </si>
  <si>
    <t>Liabilities related to assets held for sale and discontinued operations</t>
  </si>
  <si>
    <t>TOTAL EQUITY AND LIABILITIES</t>
  </si>
  <si>
    <t>(in € millions)</t>
  </si>
  <si>
    <t>Premiums written</t>
  </si>
  <si>
    <t>Change in unearned premiums reserve</t>
  </si>
  <si>
    <t>Earned premiums</t>
  </si>
  <si>
    <t>Revenue from other activities</t>
  </si>
  <si>
    <t>Other operating revenue</t>
  </si>
  <si>
    <t xml:space="preserve">Gains and losses on disposal of investments </t>
  </si>
  <si>
    <t>Change in fair value of financial assets at fair value through profit or loss</t>
  </si>
  <si>
    <t>Change in impairment losses on financial instruments</t>
  </si>
  <si>
    <t>Investment income before finance costs</t>
  </si>
  <si>
    <t>Income from ordinary activities</t>
  </si>
  <si>
    <t>Claims and benefits expenses</t>
  </si>
  <si>
    <t>Reinsurance result</t>
  </si>
  <si>
    <t>Expenses of other businesses</t>
  </si>
  <si>
    <t>Acquisition costs</t>
  </si>
  <si>
    <t>Amortisation of value of acquired In-Force business and distribution agreements</t>
  </si>
  <si>
    <t>Contract administration expenses</t>
  </si>
  <si>
    <t>Other recurring operating income and expense, net</t>
  </si>
  <si>
    <t>Total other recurring operating income and expense, net</t>
  </si>
  <si>
    <t>Recurring operating profit</t>
  </si>
  <si>
    <t>Other non-recurring operating income and expense, net</t>
  </si>
  <si>
    <t>Operating profit</t>
  </si>
  <si>
    <t>Finance costs</t>
  </si>
  <si>
    <t>Change in fair value of intangible assets</t>
  </si>
  <si>
    <t>Share of profit of equity-accounted companies</t>
  </si>
  <si>
    <t>Income tax expense</t>
  </si>
  <si>
    <t>Profit (loss) from discontinued operations, after tax</t>
  </si>
  <si>
    <t>Profit attributable to owners of the parent</t>
  </si>
  <si>
    <t>Translation adjustments</t>
  </si>
  <si>
    <t>- Dividends paid</t>
  </si>
  <si>
    <t xml:space="preserve">- Subordinated notes, net of tax </t>
  </si>
  <si>
    <t>- Treasury shares, net of tax</t>
  </si>
  <si>
    <t>- Changes in scope of consolidation</t>
  </si>
  <si>
    <t>- Other movements</t>
  </si>
  <si>
    <t>- Issue of shares/merger premium</t>
  </si>
  <si>
    <t>CONSOLIDATED BALANCE SHEET</t>
  </si>
  <si>
    <t>CONSOLIDATED INCOME STATEMENT</t>
  </si>
  <si>
    <t>Net profit and unrealised and deferred gains and losses for the period</t>
  </si>
  <si>
    <t>Retained earnings and profit</t>
  </si>
  <si>
    <t>Other borrowings and similar debts</t>
  </si>
  <si>
    <t>31.12.2018</t>
  </si>
  <si>
    <t>Net investment income</t>
  </si>
  <si>
    <t>CONSOLIDATED STATEMENT OF CHANGES IN EQUITY AS OF DECEMBER, 31th, 2018</t>
  </si>
  <si>
    <t>Equity at 31.12.2018</t>
  </si>
  <si>
    <t>Primes émises</t>
  </si>
  <si>
    <t>Variation des Prov. pour Primes Acquises Non Emises</t>
  </si>
  <si>
    <t>Variation des DIR</t>
  </si>
  <si>
    <t>Produits des cessions en réass.</t>
  </si>
  <si>
    <t>Part des réass. - Charges des cessions</t>
  </si>
  <si>
    <t>Résultat opérationnel récurrent</t>
  </si>
  <si>
    <t>Autres produits et charges opérationnels non récurrents</t>
  </si>
  <si>
    <t>Immobilier de placement - Contrats Hors UC</t>
  </si>
  <si>
    <t>Immobilier de placement - Contrats en UC</t>
  </si>
  <si>
    <t>Titres comptabilisés à la JV par résultat</t>
  </si>
  <si>
    <t>Placements fin. - Contrats en UC - FVO</t>
  </si>
  <si>
    <t>Autres actifs d'exploitation à long terme</t>
  </si>
  <si>
    <t>DAC et assimilés</t>
  </si>
  <si>
    <t>Passifs Contrats fin. avec PB discr. - UC</t>
  </si>
  <si>
    <t>Passifs Contrats fin. sans PB discr. - UC</t>
  </si>
  <si>
    <t>Passifs Contrats d'ass. - Non Vie</t>
  </si>
  <si>
    <t>Passifs Contrats d'ass. - Vie - Hors UC</t>
  </si>
  <si>
    <t>Résultat attribuable aux actions ordinaires</t>
  </si>
  <si>
    <t>Equity at 01.01.2018 – IFRS</t>
  </si>
  <si>
    <t>31.12.2019</t>
  </si>
  <si>
    <t>31.12.2020</t>
  </si>
  <si>
    <t>CONSOLIDATED STATEMENT OF CHANGES IN EQUITY AS OF DECEMBER, 31st, 2020</t>
  </si>
  <si>
    <t>Equity at 31.12.2020</t>
  </si>
  <si>
    <t>CONSOLIDATED STATEMENT OF CHANGES IN EQUITY AS OF DECEMBER, 31th, 2019</t>
  </si>
  <si>
    <t>Equity at 31.12.2019</t>
  </si>
  <si>
    <t>Reinsurers’ share of insurance and financial liabilities</t>
  </si>
  <si>
    <t>Financial liabilities – financial instruments with DPF (excluding unit-linked)</t>
  </si>
  <si>
    <t>Financial liabilities – financial instruments without DPF (excluding unit-linked)</t>
  </si>
  <si>
    <t>Financial liabilities – unit-linked financial instruments</t>
  </si>
  <si>
    <t>C</t>
  </si>
  <si>
    <t>Basic earnings per share (in €)</t>
  </si>
  <si>
    <t>Diluted earnings per share (in €)</t>
  </si>
  <si>
    <r>
      <t xml:space="preserve">Consolidated statement of changes in equity </t>
    </r>
    <r>
      <rPr>
        <sz val="12"/>
        <color indexed="9"/>
        <rFont val="Rawline"/>
      </rPr>
      <t xml:space="preserve">– </t>
    </r>
    <r>
      <rPr>
        <b/>
        <sz val="11"/>
        <color indexed="9"/>
        <rFont val="Rawline"/>
      </rPr>
      <t>2020</t>
    </r>
  </si>
  <si>
    <r>
      <t xml:space="preserve">Equity at 01.01.2020 </t>
    </r>
    <r>
      <rPr>
        <sz val="12"/>
        <color rgb="FF034EA2"/>
        <rFont val="Rawline"/>
      </rPr>
      <t xml:space="preserve">– </t>
    </r>
    <r>
      <rPr>
        <b/>
        <sz val="10"/>
        <color rgb="FF034EA2"/>
        <rFont val="Rawline"/>
      </rPr>
      <t>IFRS</t>
    </r>
  </si>
  <si>
    <r>
      <t xml:space="preserve">Consolidated statement of changes in equity </t>
    </r>
    <r>
      <rPr>
        <sz val="12"/>
        <color indexed="9"/>
        <rFont val="Rawline"/>
      </rPr>
      <t xml:space="preserve">– </t>
    </r>
    <r>
      <rPr>
        <b/>
        <sz val="11"/>
        <color indexed="9"/>
        <rFont val="Rawline"/>
      </rPr>
      <t>2019</t>
    </r>
  </si>
  <si>
    <r>
      <t xml:space="preserve">Equity at 01.01.2019 </t>
    </r>
    <r>
      <rPr>
        <sz val="12"/>
        <color rgb="FF034EA2"/>
        <rFont val="Rawline"/>
      </rPr>
      <t xml:space="preserve">– </t>
    </r>
    <r>
      <rPr>
        <b/>
        <sz val="10"/>
        <color rgb="FF034EA2"/>
        <rFont val="Rawline"/>
      </rPr>
      <t>IFRS</t>
    </r>
  </si>
  <si>
    <r>
      <t xml:space="preserve">Consolidated statement of changes in equity </t>
    </r>
    <r>
      <rPr>
        <sz val="12"/>
        <color indexed="9"/>
        <rFont val="Rawline"/>
      </rPr>
      <t xml:space="preserve">– </t>
    </r>
    <r>
      <rPr>
        <b/>
        <sz val="11"/>
        <color indexed="9"/>
        <rFont val="Rawline"/>
      </rPr>
      <t>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</si>
</sst>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F_-;\-* #,##0.00\ _F_-;_-* &quot;-&quot;??\ _F_-;_-@_-"/>
    <numFmt numFmtId="165" formatCode="#,##0.0;\(#,##0.0\)"/>
    <numFmt numFmtId="166" formatCode="#,##0.0"/>
  </numFmts>
  <fonts count="2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i/>
      <sz val="9"/>
      <name val="Arial Narrow"/>
      <family val="2"/>
    </font>
    <font>
      <sz val="9"/>
      <color rgb="FF444444"/>
      <name val="Arial"/>
      <family val="2"/>
    </font>
    <font>
      <i/>
      <sz val="8"/>
      <color rgb="FFFF0000"/>
      <name val="Arial"/>
      <family val="2"/>
    </font>
    <font>
      <b/>
      <sz val="14"/>
      <color rgb="FF002364"/>
      <name val="Rawline"/>
    </font>
    <font>
      <i/>
      <sz val="10"/>
      <color rgb="FF034EA2"/>
      <name val="Rawline"/>
    </font>
    <font>
      <b/>
      <sz val="10"/>
      <color rgb="FFFFFFFF"/>
      <name val="Rawline"/>
    </font>
    <font>
      <b/>
      <sz val="10"/>
      <color rgb="FF034EA2"/>
      <name val="Rawline"/>
    </font>
    <font>
      <sz val="10"/>
      <name val="Rawline"/>
    </font>
    <font>
      <sz val="10"/>
      <color theme="1"/>
      <name val="Rawline"/>
    </font>
    <font>
      <sz val="12"/>
      <name val="Rawline"/>
    </font>
    <font>
      <b/>
      <sz val="11"/>
      <color rgb="FFFFFFFF"/>
      <name val="Rawline"/>
    </font>
    <font>
      <sz val="12"/>
      <color indexed="9"/>
      <name val="Rawline"/>
    </font>
    <font>
      <b/>
      <sz val="11"/>
      <color indexed="9"/>
      <name val="Rawline"/>
    </font>
    <font>
      <sz val="12"/>
      <color rgb="FF034EA2"/>
      <name val="Rawline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34EA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rgb="FF034EA2"/>
      </bottom>
      <diagonal/>
    </border>
    <border>
      <left/>
      <right/>
      <top/>
      <bottom style="medium">
        <color rgb="FF034EA2"/>
      </bottom>
      <diagonal/>
    </border>
    <border>
      <left/>
      <right/>
      <top style="dotted">
        <color indexed="64"/>
      </top>
      <bottom style="medium">
        <color rgb="FF034EA2"/>
      </bottom>
      <diagonal/>
    </border>
    <border>
      <left/>
      <right style="dotted">
        <color indexed="64"/>
      </right>
      <top/>
      <bottom style="thick">
        <color rgb="FF034EA2"/>
      </bottom>
      <diagonal/>
    </border>
    <border>
      <left/>
      <right style="dotted">
        <color indexed="64"/>
      </right>
      <top/>
      <bottom style="medium">
        <color rgb="FF034EA2"/>
      </bottom>
      <diagonal/>
    </border>
    <border>
      <left style="dotted">
        <color indexed="64"/>
      </left>
      <right style="dotted">
        <color indexed="64"/>
      </right>
      <top/>
      <bottom style="thick">
        <color rgb="FF034EA2"/>
      </bottom>
      <diagonal/>
    </border>
    <border>
      <left style="dotted">
        <color indexed="64"/>
      </left>
      <right/>
      <top/>
      <bottom style="thick">
        <color rgb="FF034EA2"/>
      </bottom>
      <diagonal/>
    </border>
    <border>
      <left/>
      <right/>
      <top style="medium">
        <color rgb="FF034EA2"/>
      </top>
      <bottom style="medium">
        <color rgb="FF034EA2"/>
      </bottom>
      <diagonal/>
    </border>
    <border>
      <left/>
      <right style="dotted">
        <color indexed="64"/>
      </right>
      <top style="medium">
        <color rgb="FF034EA2"/>
      </top>
      <bottom style="medium">
        <color rgb="FF034EA2"/>
      </bottom>
      <diagonal/>
    </border>
    <border>
      <left style="dotted">
        <color indexed="64"/>
      </left>
      <right style="dotted">
        <color indexed="64"/>
      </right>
      <top style="medium">
        <color rgb="FF034EA2"/>
      </top>
      <bottom style="medium">
        <color rgb="FF034EA2"/>
      </bottom>
      <diagonal/>
    </border>
  </borders>
  <cellStyleXfs count="14">
    <xf numFmtId="0" fontId="0" fillId="0" borderId="0"/>
    <xf numFmtId="0" fontId="2" fillId="2" borderId="1" applyNumberFormat="0" applyFont="0" applyBorder="0" applyAlignment="0">
      <alignment horizontal="center"/>
    </xf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2">
      <alignment horizontal="center"/>
    </xf>
    <xf numFmtId="3" fontId="3" fillId="0" borderId="0" applyFont="0" applyFill="0" applyBorder="0" applyAlignment="0" applyProtection="0"/>
    <xf numFmtId="0" fontId="3" fillId="3" borderId="0" applyNumberFormat="0" applyFont="0" applyBorder="0" applyAlignment="0" applyProtection="0"/>
    <xf numFmtId="0" fontId="5" fillId="0" borderId="0">
      <alignment horizontal="centerContinuous" vertical="center"/>
    </xf>
    <xf numFmtId="0" fontId="6" fillId="0" borderId="0">
      <alignment horizontal="left"/>
    </xf>
    <xf numFmtId="0" fontId="7" fillId="0" borderId="0"/>
  </cellStyleXfs>
  <cellXfs count="116"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 wrapText="1"/>
    </xf>
    <xf numFmtId="0" fontId="11" fillId="4" borderId="0" xfId="0" applyFont="1" applyFill="1"/>
    <xf numFmtId="0" fontId="12" fillId="0" borderId="0" xfId="0" applyFont="1" applyAlignment="1">
      <alignment horizontal="right"/>
    </xf>
    <xf numFmtId="0" fontId="9" fillId="0" borderId="3" xfId="0" applyFont="1" applyBorder="1"/>
    <xf numFmtId="3" fontId="9" fillId="0" borderId="3" xfId="0" applyNumberFormat="1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/>
    <xf numFmtId="3" fontId="9" fillId="0" borderId="0" xfId="0" applyNumberFormat="1" applyFont="1" applyFill="1"/>
    <xf numFmtId="3" fontId="11" fillId="0" borderId="0" xfId="0" applyNumberFormat="1" applyFont="1" applyFill="1"/>
    <xf numFmtId="14" fontId="9" fillId="0" borderId="4" xfId="0" applyNumberFormat="1" applyFont="1" applyBorder="1" applyAlignment="1">
      <alignment vertical="center" wrapText="1"/>
    </xf>
    <xf numFmtId="0" fontId="9" fillId="0" borderId="4" xfId="0" applyFont="1" applyBorder="1"/>
    <xf numFmtId="3" fontId="9" fillId="0" borderId="4" xfId="0" applyNumberFormat="1" applyFont="1" applyBorder="1"/>
    <xf numFmtId="0" fontId="12" fillId="0" borderId="3" xfId="0" applyFont="1" applyBorder="1" applyAlignment="1">
      <alignment horizontal="right"/>
    </xf>
    <xf numFmtId="3" fontId="12" fillId="0" borderId="3" xfId="0" applyNumberFormat="1" applyFont="1" applyBorder="1"/>
    <xf numFmtId="3" fontId="12" fillId="0" borderId="3" xfId="0" applyNumberFormat="1" applyFont="1" applyBorder="1" applyAlignment="1">
      <alignment horizontal="right"/>
    </xf>
    <xf numFmtId="0" fontId="11" fillId="4" borderId="5" xfId="0" applyFont="1" applyFill="1" applyBorder="1"/>
    <xf numFmtId="3" fontId="11" fillId="4" borderId="5" xfId="0" applyNumberFormat="1" applyFont="1" applyFill="1" applyBorder="1"/>
    <xf numFmtId="0" fontId="13" fillId="0" borderId="0" xfId="0" applyFont="1"/>
    <xf numFmtId="0" fontId="8" fillId="0" borderId="0" xfId="0" applyFont="1"/>
    <xf numFmtId="166" fontId="14" fillId="0" borderId="0" xfId="0" applyNumberFormat="1" applyFont="1"/>
    <xf numFmtId="165" fontId="14" fillId="0" borderId="0" xfId="0" applyNumberFormat="1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15" xfId="0" applyFont="1" applyBorder="1" applyAlignment="1">
      <alignment vertical="center" wrapText="1"/>
    </xf>
    <xf numFmtId="164" fontId="17" fillId="7" borderId="15" xfId="3" applyFont="1" applyFill="1" applyBorder="1" applyAlignment="1">
      <alignment horizontal="center" vertical="center" wrapText="1"/>
    </xf>
    <xf numFmtId="164" fontId="18" fillId="0" borderId="15" xfId="3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165" fontId="19" fillId="6" borderId="6" xfId="3" applyNumberFormat="1" applyFont="1" applyFill="1" applyBorder="1" applyAlignment="1">
      <alignment horizontal="right" vertical="center" wrapText="1"/>
    </xf>
    <xf numFmtId="165" fontId="19" fillId="0" borderId="6" xfId="3" applyNumberFormat="1" applyFont="1" applyBorder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165" fontId="18" fillId="6" borderId="16" xfId="3" applyNumberFormat="1" applyFont="1" applyFill="1" applyBorder="1" applyAlignment="1">
      <alignment horizontal="right" vertical="center" wrapText="1"/>
    </xf>
    <xf numFmtId="165" fontId="18" fillId="0" borderId="16" xfId="3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165" fontId="18" fillId="6" borderId="0" xfId="3" applyNumberFormat="1" applyFont="1" applyFill="1" applyBorder="1" applyAlignment="1">
      <alignment horizontal="right" vertical="center" wrapText="1"/>
    </xf>
    <xf numFmtId="165" fontId="18" fillId="0" borderId="0" xfId="3" applyNumberFormat="1" applyFont="1" applyBorder="1" applyAlignment="1">
      <alignment horizontal="right" vertical="center" wrapText="1"/>
    </xf>
    <xf numFmtId="165" fontId="19" fillId="6" borderId="0" xfId="3" applyNumberFormat="1" applyFont="1" applyFill="1" applyAlignment="1">
      <alignment horizontal="right" vertical="center" wrapText="1"/>
    </xf>
    <xf numFmtId="165" fontId="19" fillId="0" borderId="0" xfId="3" applyNumberFormat="1" applyFont="1" applyAlignment="1">
      <alignment horizontal="right" vertical="center" wrapText="1"/>
    </xf>
    <xf numFmtId="0" fontId="18" fillId="0" borderId="15" xfId="0" applyFont="1" applyBorder="1" applyAlignment="1">
      <alignment vertical="center" wrapText="1"/>
    </xf>
    <xf numFmtId="165" fontId="18" fillId="6" borderId="15" xfId="3" applyNumberFormat="1" applyFont="1" applyFill="1" applyBorder="1" applyAlignment="1">
      <alignment horizontal="right" vertical="center" wrapText="1"/>
    </xf>
    <xf numFmtId="165" fontId="18" fillId="0" borderId="15" xfId="3" applyNumberFormat="1" applyFont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164" fontId="19" fillId="0" borderId="0" xfId="3" applyFont="1"/>
    <xf numFmtId="0" fontId="19" fillId="0" borderId="0" xfId="0" applyFont="1"/>
    <xf numFmtId="0" fontId="19" fillId="0" borderId="7" xfId="0" applyFont="1" applyBorder="1" applyAlignment="1">
      <alignment vertical="center" wrapText="1"/>
    </xf>
    <xf numFmtId="165" fontId="19" fillId="6" borderId="7" xfId="3" applyNumberFormat="1" applyFont="1" applyFill="1" applyBorder="1" applyAlignment="1">
      <alignment horizontal="right" vertical="center" wrapText="1"/>
    </xf>
    <xf numFmtId="165" fontId="19" fillId="0" borderId="7" xfId="3" applyNumberFormat="1" applyFont="1" applyFill="1" applyBorder="1" applyAlignment="1">
      <alignment horizontal="right" vertical="center" wrapText="1"/>
    </xf>
    <xf numFmtId="165" fontId="19" fillId="0" borderId="7" xfId="3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165" fontId="19" fillId="6" borderId="0" xfId="3" applyNumberFormat="1" applyFont="1" applyFill="1" applyBorder="1" applyAlignment="1">
      <alignment horizontal="right" vertical="center" wrapText="1"/>
    </xf>
    <xf numFmtId="165" fontId="19" fillId="0" borderId="0" xfId="3" applyNumberFormat="1" applyFont="1" applyBorder="1" applyAlignment="1">
      <alignment horizontal="right" vertical="center" wrapText="1"/>
    </xf>
    <xf numFmtId="0" fontId="1" fillId="0" borderId="0" xfId="0" applyFont="1"/>
    <xf numFmtId="0" fontId="16" fillId="0" borderId="0" xfId="0" applyFont="1" applyBorder="1" applyAlignment="1">
      <alignment vertical="center" wrapText="1"/>
    </xf>
    <xf numFmtId="164" fontId="17" fillId="7" borderId="0" xfId="3" applyFont="1" applyFill="1" applyBorder="1" applyAlignment="1">
      <alignment horizontal="center" vertical="center" wrapText="1"/>
    </xf>
    <xf numFmtId="164" fontId="18" fillId="0" borderId="0" xfId="3" applyFont="1" applyBorder="1" applyAlignment="1">
      <alignment horizontal="center" vertical="center" wrapText="1"/>
    </xf>
    <xf numFmtId="165" fontId="19" fillId="6" borderId="8" xfId="3" applyNumberFormat="1" applyFont="1" applyFill="1" applyBorder="1" applyAlignment="1">
      <alignment horizontal="right" vertical="center" wrapText="1"/>
    </xf>
    <xf numFmtId="165" fontId="19" fillId="0" borderId="8" xfId="3" applyNumberFormat="1" applyFont="1" applyFill="1" applyBorder="1" applyAlignment="1">
      <alignment horizontal="right" vertical="center" wrapText="1"/>
    </xf>
    <xf numFmtId="0" fontId="19" fillId="0" borderId="8" xfId="0" applyFont="1" applyBorder="1" applyAlignment="1">
      <alignment vertical="center" wrapText="1"/>
    </xf>
    <xf numFmtId="165" fontId="19" fillId="0" borderId="8" xfId="3" applyNumberFormat="1" applyFont="1" applyBorder="1" applyAlignment="1">
      <alignment horizontal="right" vertical="center" wrapText="1"/>
    </xf>
    <xf numFmtId="0" fontId="18" fillId="0" borderId="17" xfId="0" applyFont="1" applyBorder="1" applyAlignment="1">
      <alignment vertical="center" wrapText="1"/>
    </xf>
    <xf numFmtId="165" fontId="18" fillId="6" borderId="17" xfId="3" applyNumberFormat="1" applyFont="1" applyFill="1" applyBorder="1" applyAlignment="1">
      <alignment horizontal="right" vertical="center" wrapText="1"/>
    </xf>
    <xf numFmtId="165" fontId="18" fillId="0" borderId="17" xfId="3" applyNumberFormat="1" applyFont="1" applyBorder="1" applyAlignment="1">
      <alignment horizontal="right" vertical="center" wrapText="1"/>
    </xf>
    <xf numFmtId="165" fontId="19" fillId="0" borderId="6" xfId="3" applyNumberFormat="1" applyFont="1" applyFill="1" applyBorder="1" applyAlignment="1">
      <alignment horizontal="right" vertical="center" wrapText="1"/>
    </xf>
    <xf numFmtId="165" fontId="18" fillId="0" borderId="16" xfId="3" applyNumberFormat="1" applyFont="1" applyFill="1" applyBorder="1" applyAlignment="1">
      <alignment horizontal="right" vertical="center" wrapText="1"/>
    </xf>
    <xf numFmtId="165" fontId="19" fillId="0" borderId="0" xfId="3" applyNumberFormat="1" applyFont="1" applyFill="1" applyAlignment="1">
      <alignment horizontal="right" vertical="center" wrapText="1"/>
    </xf>
    <xf numFmtId="0" fontId="20" fillId="0" borderId="6" xfId="0" applyFont="1" applyBorder="1" applyAlignment="1">
      <alignment vertical="center" wrapText="1"/>
    </xf>
    <xf numFmtId="164" fontId="19" fillId="6" borderId="6" xfId="3" applyFont="1" applyFill="1" applyBorder="1" applyAlignment="1">
      <alignment horizontal="right" vertical="center" wrapText="1"/>
    </xf>
    <xf numFmtId="164" fontId="19" fillId="0" borderId="6" xfId="3" applyFont="1" applyBorder="1" applyAlignment="1">
      <alignment horizontal="right" vertical="center" wrapText="1"/>
    </xf>
    <xf numFmtId="0" fontId="19" fillId="0" borderId="15" xfId="0" applyFont="1" applyBorder="1" applyAlignment="1">
      <alignment vertical="center" wrapText="1"/>
    </xf>
    <xf numFmtId="164" fontId="19" fillId="6" borderId="15" xfId="3" applyFont="1" applyFill="1" applyBorder="1" applyAlignment="1">
      <alignment horizontal="right" vertical="center" wrapText="1"/>
    </xf>
    <xf numFmtId="164" fontId="19" fillId="0" borderId="15" xfId="3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7" borderId="0" xfId="0" applyFont="1" applyFill="1" applyAlignment="1">
      <alignment horizontal="center" vertical="center"/>
    </xf>
    <xf numFmtId="0" fontId="16" fillId="5" borderId="9" xfId="0" applyFont="1" applyFill="1" applyBorder="1" applyAlignment="1">
      <alignment horizontal="left"/>
    </xf>
    <xf numFmtId="0" fontId="18" fillId="5" borderId="13" xfId="0" applyFont="1" applyFill="1" applyBorder="1" applyAlignment="1">
      <alignment horizontal="center" vertical="center" textRotation="90"/>
    </xf>
    <xf numFmtId="0" fontId="18" fillId="5" borderId="13" xfId="0" applyFont="1" applyFill="1" applyBorder="1" applyAlignment="1">
      <alignment horizontal="center" vertical="center" textRotation="90" wrapText="1"/>
    </xf>
    <xf numFmtId="0" fontId="18" fillId="5" borderId="14" xfId="0" applyFont="1" applyFill="1" applyBorder="1" applyAlignment="1">
      <alignment horizontal="center" vertical="center" textRotation="90" wrapText="1"/>
    </xf>
    <xf numFmtId="0" fontId="17" fillId="7" borderId="0" xfId="0" applyFont="1" applyFill="1" applyAlignment="1">
      <alignment horizontal="center" vertical="center" textRotation="90" wrapText="1"/>
    </xf>
    <xf numFmtId="0" fontId="18" fillId="5" borderId="0" xfId="0" applyFont="1" applyFill="1" applyAlignment="1">
      <alignment horizontal="center" vertical="center" textRotation="90" wrapText="1"/>
    </xf>
    <xf numFmtId="0" fontId="16" fillId="5" borderId="18" xfId="0" applyFont="1" applyFill="1" applyBorder="1" applyAlignment="1">
      <alignment horizontal="left"/>
    </xf>
    <xf numFmtId="0" fontId="18" fillId="5" borderId="20" xfId="0" applyFont="1" applyFill="1" applyBorder="1" applyAlignment="1">
      <alignment horizontal="center" vertical="center" textRotation="90"/>
    </xf>
    <xf numFmtId="0" fontId="18" fillId="5" borderId="20" xfId="0" applyFont="1" applyFill="1" applyBorder="1" applyAlignment="1">
      <alignment horizontal="center" vertical="center" textRotation="90" wrapText="1"/>
    </xf>
    <xf numFmtId="0" fontId="18" fillId="5" borderId="21" xfId="0" applyFont="1" applyFill="1" applyBorder="1" applyAlignment="1">
      <alignment horizontal="center" vertical="center" textRotation="90" wrapText="1"/>
    </xf>
    <xf numFmtId="0" fontId="17" fillId="7" borderId="15" xfId="0" applyFont="1" applyFill="1" applyBorder="1" applyAlignment="1">
      <alignment horizontal="center" vertical="center" textRotation="90" wrapText="1"/>
    </xf>
    <xf numFmtId="0" fontId="18" fillId="5" borderId="15" xfId="0" applyFont="1" applyFill="1" applyBorder="1" applyAlignment="1">
      <alignment horizontal="center" vertical="center" textRotation="90" wrapText="1"/>
    </xf>
    <xf numFmtId="0" fontId="18" fillId="5" borderId="19" xfId="0" applyFont="1" applyFill="1" applyBorder="1" applyAlignment="1">
      <alignment vertical="center" wrapText="1"/>
    </xf>
    <xf numFmtId="165" fontId="18" fillId="5" borderId="19" xfId="0" applyNumberFormat="1" applyFont="1" applyFill="1" applyBorder="1" applyAlignment="1">
      <alignment horizontal="right" vertical="center"/>
    </xf>
    <xf numFmtId="165" fontId="18" fillId="6" borderId="16" xfId="0" applyNumberFormat="1" applyFont="1" applyFill="1" applyBorder="1" applyAlignment="1">
      <alignment horizontal="right" vertical="center"/>
    </xf>
    <xf numFmtId="165" fontId="18" fillId="5" borderId="16" xfId="0" applyNumberFormat="1" applyFont="1" applyFill="1" applyBorder="1" applyAlignment="1">
      <alignment horizontal="right" vertical="center"/>
    </xf>
    <xf numFmtId="0" fontId="18" fillId="5" borderId="23" xfId="0" applyFont="1" applyFill="1" applyBorder="1" applyAlignment="1">
      <alignment vertical="center" wrapText="1"/>
    </xf>
    <xf numFmtId="165" fontId="18" fillId="5" borderId="24" xfId="0" applyNumberFormat="1" applyFont="1" applyFill="1" applyBorder="1" applyAlignment="1">
      <alignment horizontal="right" vertical="center"/>
    </xf>
    <xf numFmtId="166" fontId="18" fillId="5" borderId="24" xfId="0" applyNumberFormat="1" applyFont="1" applyFill="1" applyBorder="1" applyAlignment="1">
      <alignment horizontal="right" vertical="center" wrapText="1"/>
    </xf>
    <xf numFmtId="165" fontId="18" fillId="5" borderId="24" xfId="0" applyNumberFormat="1" applyFont="1" applyFill="1" applyBorder="1" applyAlignment="1">
      <alignment horizontal="right" vertical="center" wrapText="1"/>
    </xf>
    <xf numFmtId="165" fontId="18" fillId="5" borderId="24" xfId="3" applyNumberFormat="1" applyFont="1" applyFill="1" applyBorder="1" applyAlignment="1">
      <alignment horizontal="right" vertical="center" wrapText="1"/>
    </xf>
    <xf numFmtId="165" fontId="18" fillId="6" borderId="22" xfId="3" applyNumberFormat="1" applyFont="1" applyFill="1" applyBorder="1" applyAlignment="1">
      <alignment horizontal="right" vertical="center" wrapText="1"/>
    </xf>
    <xf numFmtId="165" fontId="18" fillId="5" borderId="22" xfId="0" applyNumberFormat="1" applyFont="1" applyFill="1" applyBorder="1" applyAlignment="1">
      <alignment horizontal="right" vertical="center" wrapText="1"/>
    </xf>
    <xf numFmtId="0" fontId="19" fillId="5" borderId="10" xfId="0" applyFont="1" applyFill="1" applyBorder="1" applyAlignment="1">
      <alignment vertical="center" wrapText="1"/>
    </xf>
    <xf numFmtId="165" fontId="19" fillId="5" borderId="10" xfId="0" applyNumberFormat="1" applyFont="1" applyFill="1" applyBorder="1" applyAlignment="1">
      <alignment horizontal="right" vertical="center"/>
    </xf>
    <xf numFmtId="165" fontId="19" fillId="5" borderId="11" xfId="0" applyNumberFormat="1" applyFont="1" applyFill="1" applyBorder="1" applyAlignment="1">
      <alignment horizontal="right" vertical="center"/>
    </xf>
    <xf numFmtId="165" fontId="18" fillId="6" borderId="6" xfId="0" applyNumberFormat="1" applyFont="1" applyFill="1" applyBorder="1" applyAlignment="1">
      <alignment horizontal="right" vertical="center"/>
    </xf>
    <xf numFmtId="165" fontId="19" fillId="5" borderId="6" xfId="0" applyNumberFormat="1" applyFont="1" applyFill="1" applyBorder="1" applyAlignment="1">
      <alignment horizontal="right" vertical="center"/>
    </xf>
    <xf numFmtId="0" fontId="19" fillId="5" borderId="10" xfId="0" quotePrefix="1" applyFont="1" applyFill="1" applyBorder="1" applyAlignment="1">
      <alignment vertical="center" wrapText="1"/>
    </xf>
    <xf numFmtId="165" fontId="19" fillId="5" borderId="12" xfId="0" applyNumberFormat="1" applyFont="1" applyFill="1" applyBorder="1" applyAlignment="1">
      <alignment horizontal="right" vertical="center"/>
    </xf>
    <xf numFmtId="0" fontId="19" fillId="5" borderId="9" xfId="0" applyFont="1" applyFill="1" applyBorder="1" applyAlignment="1">
      <alignment vertical="center"/>
    </xf>
    <xf numFmtId="165" fontId="19" fillId="5" borderId="9" xfId="0" applyNumberFormat="1" applyFont="1" applyFill="1" applyBorder="1" applyAlignment="1">
      <alignment horizontal="right" vertical="center"/>
    </xf>
    <xf numFmtId="165" fontId="19" fillId="5" borderId="13" xfId="0" applyNumberFormat="1" applyFont="1" applyFill="1" applyBorder="1" applyAlignment="1">
      <alignment horizontal="right" vertical="center"/>
    </xf>
    <xf numFmtId="165" fontId="18" fillId="6" borderId="0" xfId="0" applyNumberFormat="1" applyFont="1" applyFill="1" applyAlignment="1">
      <alignment horizontal="right" vertical="center"/>
    </xf>
    <xf numFmtId="165" fontId="19" fillId="5" borderId="0" xfId="0" applyNumberFormat="1" applyFont="1" applyFill="1" applyAlignment="1">
      <alignment horizontal="right" vertical="center"/>
    </xf>
    <xf numFmtId="0" fontId="18" fillId="5" borderId="18" xfId="0" applyFont="1" applyFill="1" applyBorder="1" applyAlignment="1">
      <alignment vertical="center" wrapText="1"/>
    </xf>
    <xf numFmtId="165" fontId="18" fillId="5" borderId="18" xfId="3" applyNumberFormat="1" applyFont="1" applyFill="1" applyBorder="1" applyAlignment="1">
      <alignment horizontal="right" vertical="center" wrapText="1"/>
    </xf>
    <xf numFmtId="165" fontId="18" fillId="5" borderId="15" xfId="3" applyNumberFormat="1" applyFont="1" applyFill="1" applyBorder="1" applyAlignment="1">
      <alignment horizontal="right" vertical="center" wrapText="1"/>
    </xf>
  </cellXfs>
  <cellStyles count="14">
    <cellStyle name="AMADescription" xfId="1"/>
    <cellStyle name="Euro" xfId="2"/>
    <cellStyle name="Milliers" xfId="3" builtinId="3"/>
    <cellStyle name="Normal" xfId="0" builtinId="0"/>
    <cellStyle name="Normale_Allegati IFRS area BOF" xfId="4"/>
    <cellStyle name="PSChar" xfId="5"/>
    <cellStyle name="PSDate" xfId="6"/>
    <cellStyle name="PSDec" xfId="7"/>
    <cellStyle name="PSHeading" xfId="8"/>
    <cellStyle name="PSInt" xfId="9"/>
    <cellStyle name="PSSpacer" xfId="10"/>
    <cellStyle name="Rapport AN2" xfId="11"/>
    <cellStyle name="Rapport AN3" xfId="12"/>
    <cellStyle name="Undefiniert" xfId="13"/>
  </cellStyles>
  <dxfs count="0"/>
  <tableStyles count="0" defaultTableStyle="TableStyleMedium2" defaultPivotStyle="PivotStyleLight16"/>
  <colors>
    <mruColors>
      <color rgb="FF034E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914400</xdr:colOff>
          <xdr:row>0</xdr:row>
          <xdr:rowOff>0</xdr:rowOff>
        </xdr:to>
        <xdr:sp macro="" textlink="">
          <xdr:nvSpPr>
            <xdr:cNvPr id="21505" name="CustomMemberDispatchertb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USSELME\Local%20Settings\Temp\R&#233;pertoire%20temporaire%201%20pour%20Annexe%20groupe%20CNP%202005%20V2.zip\DETCONSO2IFRS%2012.2005%20V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p.lotus.notes.data\IMMOBILIER_12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p.lotus.notes.data\A5_DETAIL_A1200_311203_V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SOLID\%23%20consolidation\%23ARRETES%20IFRS\Exercice%202005\%23%2030062005%20IFRS\perso%20salim\PERIMET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MMOBILI\A5\2000\C120A5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SOLID\%23%20consolidation\%23%2031122002\ERIC\1.%20Etats%20bilan%20consolide%20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MOB\Clot01\A5\A5%20global\CNP%20Assurances\A1200_A5_1201_Partici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RTICIP\2000\0012\EtatA5\A5IASS0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CONSO"/>
      <sheetName val="RECAP GROUPE"/>
      <sheetName val="DETAIL SITUATION NETTE"/>
      <sheetName val="Liste attrib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A5"/>
      <sheetName val="EXPERTISE"/>
      <sheetName val="BALANCE"/>
      <sheetName val="BALANCES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"/>
      <sheetName val="PORT_HORS_CONSO"/>
      <sheetName val="BALANCE"/>
      <sheetName val="A5DETAIL"/>
      <sheetName val="Feuil9"/>
      <sheetName val="Feuil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METR"/>
      <sheetName val="Ecarts conv récap"/>
      <sheetName val="Ecarts conversion 1204"/>
      <sheetName val="cdcam 1204 version calcul"/>
      <sheetName val="cdcam 1204 version calcul (2)"/>
      <sheetName val="cdcam 0604"/>
      <sheetName val="provincia vida 1204"/>
      <sheetName val="Prévisol 1204"/>
      <sheetName val="Prévisol Vida 1204"/>
      <sheetName val="Prévisol retiro 1204"/>
      <sheetName val="provincia vida 0604"/>
      <sheetName val="Prévisol 0604"/>
      <sheetName val="Prévisol Vida 0604"/>
      <sheetName val="Prévisol retiro 0604"/>
      <sheetName val="provincia vida 1203"/>
      <sheetName val="provincia vida 0603"/>
      <sheetName val="Prévisol 1203"/>
      <sheetName val="Prévisol Vida 1203"/>
      <sheetName val="Prévisol retiro 1203"/>
      <sheetName val="cdcam 1203"/>
      <sheetName val="Prévisol 0603"/>
      <sheetName val="Prévisol Vida 0603"/>
      <sheetName val="Prévisol retiro 0603"/>
      <sheetName val="cdc am"/>
      <sheetName val="cdcam 0603"/>
      <sheetName val="ecart conv 1202"/>
      <sheetName val="Ecarts conversion 0602"/>
      <sheetName val="Ecarts conversion 1201"/>
      <sheetName val="RECAP 99"/>
      <sheetName val="RECAP 00"/>
      <sheetName val="CARIVITA 1202"/>
      <sheetName val="SIT NETTE MEQ"/>
      <sheetName val="provincia vida 1202"/>
      <sheetName val="Prévisol 1202"/>
      <sheetName val="Prévisol Vida 1202"/>
      <sheetName val="Prévisol retiro 1202"/>
      <sheetName val="CARIVITA 0602"/>
      <sheetName val="provincia vida 0602"/>
      <sheetName val="Prévisol 0602"/>
      <sheetName val="Prévisol Vida 0602"/>
      <sheetName val="Prévisol retiro 0602"/>
      <sheetName val="CARIVITA 1201"/>
      <sheetName val="provincia vida 1201"/>
      <sheetName val="Prévisol 1201"/>
      <sheetName val="Prévisol Vida 1201"/>
      <sheetName val="Prévisol retiro 1201"/>
      <sheetName val="CARIVITA"/>
      <sheetName val="provincia vida 0601"/>
      <sheetName val="Prévisol 0601"/>
      <sheetName val="Prévisol Vida 0601"/>
      <sheetName val="Prévisol retiro 0601"/>
      <sheetName val="provincia vida 311200"/>
      <sheetName val="Prévisol 311200"/>
      <sheetName val="Prévisol Vida 311200"/>
      <sheetName val="Prévisol retiro 311200"/>
      <sheetName val="provincia vida 3006"/>
      <sheetName val="Prévisol 3006"/>
      <sheetName val="Prévisol Vida 3006"/>
      <sheetName val="Prévisol retiro 3006 "/>
      <sheetName val="provincia vida"/>
      <sheetName val="Prévisol"/>
      <sheetName val="Prévisol vida"/>
      <sheetName val="Prévisol Reti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A5"/>
      <sheetName val="EXPERTISE"/>
      <sheetName val="BALANCE"/>
      <sheetName val="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"/>
      <sheetName val="Résultat MIXTE"/>
      <sheetName val="Résultat MIXTE EN%"/>
      <sheetName val="Périmètre"/>
      <sheetName val="ecart"/>
      <sheetName val="Chiffres clé"/>
      <sheetName val="Chiffres clé (2)"/>
      <sheetName val="organigramme"/>
      <sheetName val="Placements (2)"/>
      <sheetName val="Placements vie capi (2)"/>
      <sheetName val="Placements IAM (2)"/>
      <sheetName val="Placements TOTAUX"/>
      <sheetName val="Placements IAM TOTAUX"/>
      <sheetName val="Placements vie capi TOTAUX"/>
      <sheetName val="Participation NC"/>
      <sheetName val="particip non cons"/>
      <sheetName val="tméquiv"/>
      <sheetName val="Cpte assurbail (3)"/>
      <sheetName val="Prov réass"/>
      <sheetName val="Prov réass par activité"/>
      <sheetName val="Créances"/>
      <sheetName val="Autactifs"/>
      <sheetName val="Régulactif"/>
      <sheetName val="Cpxpropres"/>
      <sheetName val="Provisions"/>
      <sheetName val="Provpcharg"/>
      <sheetName val="Impotdiff"/>
      <sheetName val="Impotdiff (2)"/>
      <sheetName val="Autdettes"/>
      <sheetName val="regulpassif"/>
      <sheetName val="Engagements"/>
      <sheetName val="Bilan résumé anglais"/>
      <sheetName val="Bilan résumé"/>
      <sheetName val="Placements"/>
      <sheetName val="Placements IAM"/>
      <sheetName val="Placements vie capi"/>
      <sheetName val="Cpte assurbail"/>
      <sheetName val="Cpte assurbail (2)"/>
      <sheetName val="Idiff (3)"/>
      <sheetName val="engagemts (2)"/>
      <sheetName val="actif (2)"/>
      <sheetName val="passif (2)"/>
      <sheetName val="résultat mixte (2)"/>
      <sheetName val="engagements (2)"/>
      <sheetName val="Filiales participations"/>
      <sheetName val="re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"/>
      <sheetName val="PORT_HORS_CONSO"/>
      <sheetName val="BALANCE"/>
      <sheetName val="A5DETAI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ATA5"/>
      <sheetName val="ETATA5 (2)"/>
      <sheetName val="ETATA5 (3)"/>
      <sheetName val="tb"/>
      <sheetName val="PART"/>
      <sheetName val="BALANCE"/>
      <sheetName val="EXTRACTION"/>
      <sheetName val="LISTE"/>
      <sheetName val="Feuil5"/>
      <sheetName val="Feuil6"/>
      <sheetName val="Feuil7"/>
      <sheetName val="Feuil8"/>
      <sheetName val="Feuil9"/>
      <sheetName val="Feuil10"/>
      <sheetName val="Feuil11"/>
      <sheetName val="Feuil12"/>
      <sheetName val="Feuil13"/>
      <sheetName val="Feuil14"/>
      <sheetName val="Feuil15"/>
      <sheetName val="Feuil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81"/>
  <sheetViews>
    <sheetView tabSelected="1" workbookViewId="0">
      <selection activeCell="B18" sqref="B18"/>
    </sheetView>
  </sheetViews>
  <sheetFormatPr baseColWidth="10" defaultRowHeight="15.75" x14ac:dyDescent="0.3"/>
  <cols>
    <col min="2" max="2" width="67.140625" style="47" customWidth="1"/>
    <col min="3" max="5" width="41.28515625" style="47" customWidth="1"/>
  </cols>
  <sheetData>
    <row r="3" spans="2:5" ht="21.75" x14ac:dyDescent="0.2">
      <c r="B3" s="24" t="s">
        <v>125</v>
      </c>
      <c r="C3" s="24"/>
      <c r="D3" s="24"/>
      <c r="E3" s="24"/>
    </row>
    <row r="4" spans="2:5" ht="21.75" x14ac:dyDescent="0.2">
      <c r="B4" s="25"/>
      <c r="C4" s="26"/>
      <c r="D4" s="26"/>
      <c r="E4" s="26"/>
    </row>
    <row r="5" spans="2:5" ht="32.25" thickBot="1" x14ac:dyDescent="0.25">
      <c r="B5" s="27" t="s">
        <v>32</v>
      </c>
      <c r="C5" s="28" t="s">
        <v>154</v>
      </c>
      <c r="D5" s="29" t="s">
        <v>153</v>
      </c>
      <c r="E5" s="29" t="s">
        <v>130</v>
      </c>
    </row>
    <row r="6" spans="2:5" ht="26.25" customHeight="1" thickTop="1" x14ac:dyDescent="0.2">
      <c r="B6" s="30" t="s">
        <v>33</v>
      </c>
      <c r="C6" s="31">
        <v>188.85614583823599</v>
      </c>
      <c r="D6" s="32">
        <v>229.87492572580101</v>
      </c>
      <c r="E6" s="32">
        <v>253.70363006300602</v>
      </c>
    </row>
    <row r="7" spans="2:5" ht="26.25" customHeight="1" x14ac:dyDescent="0.2">
      <c r="B7" s="30" t="s">
        <v>34</v>
      </c>
      <c r="C7" s="31">
        <v>12.219940299678399</v>
      </c>
      <c r="D7" s="32">
        <v>16.406505170848398</v>
      </c>
      <c r="E7" s="32">
        <v>18.826140414041401</v>
      </c>
    </row>
    <row r="8" spans="2:5" ht="26.25" customHeight="1" x14ac:dyDescent="0.2">
      <c r="B8" s="33" t="s">
        <v>35</v>
      </c>
      <c r="C8" s="31">
        <v>3436.3973057165899</v>
      </c>
      <c r="D8" s="32">
        <v>426.62571522417699</v>
      </c>
      <c r="E8" s="32">
        <v>459.687831756376</v>
      </c>
    </row>
    <row r="9" spans="2:5" ht="26.25" customHeight="1" thickBot="1" x14ac:dyDescent="0.25">
      <c r="B9" s="34" t="s">
        <v>36</v>
      </c>
      <c r="C9" s="35">
        <v>3637.4733918545103</v>
      </c>
      <c r="D9" s="36">
        <v>672.90714612082604</v>
      </c>
      <c r="E9" s="36">
        <v>732.21760223342392</v>
      </c>
    </row>
    <row r="10" spans="2:5" ht="26.25" customHeight="1" x14ac:dyDescent="0.2">
      <c r="B10" s="37" t="s">
        <v>141</v>
      </c>
      <c r="C10" s="38">
        <v>1728.8859086844</v>
      </c>
      <c r="D10" s="39">
        <v>1781.8931260491199</v>
      </c>
      <c r="E10" s="39">
        <v>2154.0100981098103</v>
      </c>
    </row>
    <row r="11" spans="2:5" ht="26.25" customHeight="1" x14ac:dyDescent="0.2">
      <c r="B11" s="37" t="s">
        <v>142</v>
      </c>
      <c r="C11" s="38">
        <v>682.07399999999996</v>
      </c>
      <c r="D11" s="39">
        <v>533.36400000000003</v>
      </c>
      <c r="E11" s="39">
        <v>386.01900000000001</v>
      </c>
    </row>
    <row r="12" spans="2:5" ht="26.25" customHeight="1" x14ac:dyDescent="0.2">
      <c r="B12" s="30" t="s">
        <v>37</v>
      </c>
      <c r="C12" s="31">
        <v>2410.9599086844</v>
      </c>
      <c r="D12" s="32">
        <v>2315.25712604912</v>
      </c>
      <c r="E12" s="32">
        <v>2540.0290981098105</v>
      </c>
    </row>
    <row r="13" spans="2:5" ht="26.25" customHeight="1" x14ac:dyDescent="0.2">
      <c r="B13" s="30" t="s">
        <v>38</v>
      </c>
      <c r="C13" s="31">
        <v>144.57943045422499</v>
      </c>
      <c r="D13" s="32">
        <v>236.48300868082501</v>
      </c>
      <c r="E13" s="32">
        <v>396.33120162016201</v>
      </c>
    </row>
    <row r="14" spans="2:5" ht="26.25" customHeight="1" x14ac:dyDescent="0.2">
      <c r="B14" s="30" t="s">
        <v>39</v>
      </c>
      <c r="C14" s="31">
        <v>305704.87865278102</v>
      </c>
      <c r="D14" s="32">
        <v>303254.42290459899</v>
      </c>
      <c r="E14" s="32">
        <v>289342.724434743</v>
      </c>
    </row>
    <row r="15" spans="2:5" ht="26.25" customHeight="1" x14ac:dyDescent="0.2">
      <c r="B15" s="30" t="s">
        <v>143</v>
      </c>
      <c r="C15" s="31">
        <v>29626.422267607599</v>
      </c>
      <c r="D15" s="32">
        <v>32337.587873814602</v>
      </c>
      <c r="E15" s="32">
        <v>31033.425944184299</v>
      </c>
    </row>
    <row r="16" spans="2:5" ht="26.25" customHeight="1" x14ac:dyDescent="0.2">
      <c r="B16" s="30" t="s">
        <v>144</v>
      </c>
      <c r="C16" s="31">
        <v>61306.753811014401</v>
      </c>
      <c r="D16" s="32">
        <v>60432.178068959402</v>
      </c>
      <c r="E16" s="32">
        <v>50569.516150315001</v>
      </c>
    </row>
    <row r="17" spans="2:5" ht="26.25" customHeight="1" x14ac:dyDescent="0.2">
      <c r="B17" s="30" t="s">
        <v>40</v>
      </c>
      <c r="C17" s="31">
        <v>90933.176078621997</v>
      </c>
      <c r="D17" s="32">
        <v>92769.765942774</v>
      </c>
      <c r="E17" s="32">
        <v>81602.942094499303</v>
      </c>
    </row>
    <row r="18" spans="2:5" ht="26.25" customHeight="1" x14ac:dyDescent="0.2">
      <c r="B18" s="30" t="s">
        <v>41</v>
      </c>
      <c r="C18" s="31">
        <v>5123.0887951843406</v>
      </c>
      <c r="D18" s="32">
        <v>4698.5247487549295</v>
      </c>
      <c r="E18" s="32">
        <v>4891.3184011114599</v>
      </c>
    </row>
    <row r="19" spans="2:5" ht="26.25" customHeight="1" x14ac:dyDescent="0.2">
      <c r="B19" s="33" t="s">
        <v>42</v>
      </c>
      <c r="C19" s="40">
        <v>530.59199999999998</v>
      </c>
      <c r="D19" s="41">
        <v>525.904</v>
      </c>
      <c r="E19" s="41">
        <v>1287.645</v>
      </c>
    </row>
    <row r="20" spans="2:5" ht="26.25" customHeight="1" thickBot="1" x14ac:dyDescent="0.25">
      <c r="B20" s="34" t="s">
        <v>43</v>
      </c>
      <c r="C20" s="35">
        <v>404847.27486572601</v>
      </c>
      <c r="D20" s="36">
        <v>403800.35773085803</v>
      </c>
      <c r="E20" s="36">
        <v>380060.99023008399</v>
      </c>
    </row>
    <row r="21" spans="2:5" ht="26.25" customHeight="1" thickBot="1" x14ac:dyDescent="0.25">
      <c r="B21" s="34" t="s">
        <v>44</v>
      </c>
      <c r="C21" s="35">
        <v>3.5019999999999998</v>
      </c>
      <c r="D21" s="36">
        <v>5.5620000000000003</v>
      </c>
      <c r="E21" s="36">
        <v>7.4640000000000004</v>
      </c>
    </row>
    <row r="22" spans="2:5" ht="26.25" customHeight="1" thickBot="1" x14ac:dyDescent="0.25">
      <c r="B22" s="34" t="s">
        <v>45</v>
      </c>
      <c r="C22" s="35">
        <v>526.63089323876704</v>
      </c>
      <c r="D22" s="36">
        <v>487.85066244268398</v>
      </c>
      <c r="E22" s="36">
        <v>516.91898860469496</v>
      </c>
    </row>
    <row r="23" spans="2:5" ht="26.25" customHeight="1" thickBot="1" x14ac:dyDescent="0.25">
      <c r="B23" s="34" t="s">
        <v>159</v>
      </c>
      <c r="C23" s="35">
        <v>21082.5640432562</v>
      </c>
      <c r="D23" s="36">
        <v>21409.722427221299</v>
      </c>
      <c r="E23" s="36">
        <v>21556.143460007897</v>
      </c>
    </row>
    <row r="24" spans="2:5" ht="26.25" customHeight="1" x14ac:dyDescent="0.2">
      <c r="B24" s="30" t="s">
        <v>46</v>
      </c>
      <c r="C24" s="31">
        <v>2624.4667601244901</v>
      </c>
      <c r="D24" s="32">
        <v>3123.20410003904</v>
      </c>
      <c r="E24" s="32">
        <v>2991.4480161650899</v>
      </c>
    </row>
    <row r="25" spans="2:5" ht="26.25" customHeight="1" x14ac:dyDescent="0.2">
      <c r="B25" s="30" t="s">
        <v>47</v>
      </c>
      <c r="C25" s="31">
        <v>693.47351029816002</v>
      </c>
      <c r="D25" s="32">
        <v>490.70074881063698</v>
      </c>
      <c r="E25" s="32">
        <v>340.954657447984</v>
      </c>
    </row>
    <row r="26" spans="2:5" ht="26.25" customHeight="1" x14ac:dyDescent="0.2">
      <c r="B26" s="30" t="s">
        <v>48</v>
      </c>
      <c r="C26" s="31">
        <v>4881.7128756625907</v>
      </c>
      <c r="D26" s="32">
        <v>5831.1979102283403</v>
      </c>
      <c r="E26" s="32">
        <v>5192.8762903920897</v>
      </c>
    </row>
    <row r="27" spans="2:5" ht="26.25" customHeight="1" x14ac:dyDescent="0.2">
      <c r="B27" s="30" t="s">
        <v>49</v>
      </c>
      <c r="C27" s="31">
        <v>152.332768455983</v>
      </c>
      <c r="D27" s="32">
        <v>175.379668749221</v>
      </c>
      <c r="E27" s="32">
        <v>311.05609411925798</v>
      </c>
    </row>
    <row r="28" spans="2:5" ht="26.25" customHeight="1" x14ac:dyDescent="0.2">
      <c r="B28" s="30" t="s">
        <v>145</v>
      </c>
      <c r="C28" s="31">
        <v>490.89095411503502</v>
      </c>
      <c r="D28" s="32">
        <v>563.28870616653091</v>
      </c>
      <c r="E28" s="32">
        <v>539.58251548801809</v>
      </c>
    </row>
    <row r="29" spans="2:5" ht="26.25" customHeight="1" x14ac:dyDescent="0.2">
      <c r="B29" s="30" t="s">
        <v>146</v>
      </c>
      <c r="C29" s="31">
        <v>1685.68360779256</v>
      </c>
      <c r="D29" s="32">
        <v>1797.6529589176398</v>
      </c>
      <c r="E29" s="32">
        <v>1735.94625823767</v>
      </c>
    </row>
    <row r="30" spans="2:5" ht="26.25" customHeight="1" x14ac:dyDescent="0.2">
      <c r="B30" s="30" t="s">
        <v>50</v>
      </c>
      <c r="C30" s="31">
        <v>2176.5745619075951</v>
      </c>
      <c r="D30" s="32">
        <v>2360.9416650841708</v>
      </c>
      <c r="E30" s="32">
        <v>2275.5287737256881</v>
      </c>
    </row>
    <row r="31" spans="2:5" ht="26.25" customHeight="1" x14ac:dyDescent="0.2">
      <c r="B31" s="30" t="s">
        <v>51</v>
      </c>
      <c r="C31" s="31">
        <v>0</v>
      </c>
      <c r="D31" s="32">
        <v>0</v>
      </c>
      <c r="E31" s="32">
        <v>0</v>
      </c>
    </row>
    <row r="32" spans="2:5" ht="26.25" customHeight="1" x14ac:dyDescent="0.2">
      <c r="B32" s="33" t="s">
        <v>52</v>
      </c>
      <c r="C32" s="40">
        <v>180.15368349210001</v>
      </c>
      <c r="D32" s="41">
        <v>200.90317900408198</v>
      </c>
      <c r="E32" s="41">
        <v>251.58958095746499</v>
      </c>
    </row>
    <row r="33" spans="2:5" ht="26.25" customHeight="1" thickBot="1" x14ac:dyDescent="0.25">
      <c r="B33" s="34" t="s">
        <v>53</v>
      </c>
      <c r="C33" s="35">
        <v>10708.714159940901</v>
      </c>
      <c r="D33" s="36">
        <v>12182.327271915499</v>
      </c>
      <c r="E33" s="36">
        <v>11363.453412807601</v>
      </c>
    </row>
    <row r="34" spans="2:5" ht="26.25" customHeight="1" thickBot="1" x14ac:dyDescent="0.25">
      <c r="B34" s="34" t="s">
        <v>54</v>
      </c>
      <c r="C34" s="35">
        <v>0</v>
      </c>
      <c r="D34" s="36">
        <v>0</v>
      </c>
      <c r="E34" s="36">
        <v>0</v>
      </c>
    </row>
    <row r="35" spans="2:5" ht="26.25" customHeight="1" thickBot="1" x14ac:dyDescent="0.25">
      <c r="B35" s="34" t="s">
        <v>55</v>
      </c>
      <c r="C35" s="35">
        <v>1733.98104003352</v>
      </c>
      <c r="D35" s="36">
        <v>1807.6167568696198</v>
      </c>
      <c r="E35" s="36">
        <v>1287.06387460221</v>
      </c>
    </row>
    <row r="36" spans="2:5" ht="26.25" customHeight="1" thickBot="1" x14ac:dyDescent="0.25">
      <c r="B36" s="42" t="s">
        <v>56</v>
      </c>
      <c r="C36" s="43">
        <v>442540.14039404999</v>
      </c>
      <c r="D36" s="44">
        <v>440366.343995428</v>
      </c>
      <c r="E36" s="44">
        <v>415524.25156834</v>
      </c>
    </row>
    <row r="37" spans="2:5" ht="26.25" customHeight="1" thickTop="1" x14ac:dyDescent="0.3">
      <c r="B37" s="45"/>
      <c r="C37" s="46"/>
      <c r="D37" s="46"/>
      <c r="E37" s="46"/>
    </row>
    <row r="38" spans="2:5" ht="26.25" customHeight="1" x14ac:dyDescent="0.3">
      <c r="C38" s="46"/>
      <c r="D38" s="46"/>
      <c r="E38" s="46"/>
    </row>
    <row r="39" spans="2:5" ht="26.25" customHeight="1" thickBot="1" x14ac:dyDescent="0.25">
      <c r="B39" s="27" t="s">
        <v>57</v>
      </c>
      <c r="C39" s="28" t="s">
        <v>154</v>
      </c>
      <c r="D39" s="29" t="s">
        <v>153</v>
      </c>
      <c r="E39" s="29" t="s">
        <v>130</v>
      </c>
    </row>
    <row r="40" spans="2:5" ht="26.25" customHeight="1" thickTop="1" x14ac:dyDescent="0.2">
      <c r="B40" s="30" t="s">
        <v>58</v>
      </c>
      <c r="C40" s="31">
        <v>686.61812459999999</v>
      </c>
      <c r="D40" s="32">
        <v>686.61812459999999</v>
      </c>
      <c r="E40" s="32">
        <v>686.61812459999999</v>
      </c>
    </row>
    <row r="41" spans="2:5" ht="26.25" customHeight="1" x14ac:dyDescent="0.2">
      <c r="B41" s="30" t="s">
        <v>59</v>
      </c>
      <c r="C41" s="31">
        <v>1736.3320000000001</v>
      </c>
      <c r="D41" s="32">
        <v>1736.3320000000001</v>
      </c>
      <c r="E41" s="32">
        <v>1736.3320000000001</v>
      </c>
    </row>
    <row r="42" spans="2:5" ht="26.25" customHeight="1" x14ac:dyDescent="0.2">
      <c r="B42" s="33" t="s">
        <v>60</v>
      </c>
      <c r="C42" s="40">
        <v>4362.2131367322509</v>
      </c>
      <c r="D42" s="41">
        <v>3866.2055294034799</v>
      </c>
      <c r="E42" s="41">
        <v>3015.7073518136799</v>
      </c>
    </row>
    <row r="43" spans="2:5" ht="26.25" customHeight="1" x14ac:dyDescent="0.2">
      <c r="B43" s="48" t="s">
        <v>61</v>
      </c>
      <c r="C43" s="49">
        <v>-15.8560233</v>
      </c>
      <c r="D43" s="50">
        <v>8.0832525999999998</v>
      </c>
      <c r="E43" s="50">
        <v>-17.719747399999999</v>
      </c>
    </row>
    <row r="44" spans="2:5" ht="26.25" customHeight="1" x14ac:dyDescent="0.2">
      <c r="B44" s="48" t="s">
        <v>62</v>
      </c>
      <c r="C44" s="49">
        <v>1881.3150000000001</v>
      </c>
      <c r="D44" s="51">
        <v>1881.3150000000001</v>
      </c>
      <c r="E44" s="51">
        <v>1881.3150000000001</v>
      </c>
    </row>
    <row r="45" spans="2:5" ht="26.25" customHeight="1" x14ac:dyDescent="0.2">
      <c r="B45" s="48" t="s">
        <v>63</v>
      </c>
      <c r="C45" s="49">
        <v>11837.206161084101</v>
      </c>
      <c r="D45" s="51">
        <v>10383.6752195237</v>
      </c>
      <c r="E45" s="51">
        <v>9652.9762722272117</v>
      </c>
    </row>
    <row r="46" spans="2:5" ht="26.25" customHeight="1" x14ac:dyDescent="0.2">
      <c r="B46" s="48" t="s">
        <v>64</v>
      </c>
      <c r="C46" s="49">
        <v>1349.9757128016599</v>
      </c>
      <c r="D46" s="51">
        <v>1411.69990376594</v>
      </c>
      <c r="E46" s="51">
        <v>1366.7028143238299</v>
      </c>
    </row>
    <row r="47" spans="2:5" ht="26.25" customHeight="1" x14ac:dyDescent="0.2">
      <c r="B47" s="48" t="s">
        <v>65</v>
      </c>
      <c r="C47" s="49">
        <v>-1157.6188290565901</v>
      </c>
      <c r="D47" s="50">
        <v>-580.65492828175991</v>
      </c>
      <c r="E47" s="50">
        <v>-541.35262206222808</v>
      </c>
    </row>
    <row r="48" spans="2:5" ht="26.25" customHeight="1" thickBot="1" x14ac:dyDescent="0.25">
      <c r="B48" s="34" t="s">
        <v>66</v>
      </c>
      <c r="C48" s="35">
        <v>20680.185282861399</v>
      </c>
      <c r="D48" s="36">
        <v>19393.274101611398</v>
      </c>
      <c r="E48" s="36">
        <v>17780.579193502501</v>
      </c>
    </row>
    <row r="49" spans="2:5" ht="26.25" customHeight="1" x14ac:dyDescent="0.2">
      <c r="B49" s="33" t="s">
        <v>67</v>
      </c>
      <c r="C49" s="40">
        <v>3319.1514310328002</v>
      </c>
      <c r="D49" s="41">
        <v>1794.74129831652</v>
      </c>
      <c r="E49" s="41">
        <v>1740.29857746928</v>
      </c>
    </row>
    <row r="50" spans="2:5" ht="26.25" customHeight="1" thickBot="1" x14ac:dyDescent="0.25">
      <c r="B50" s="34" t="s">
        <v>68</v>
      </c>
      <c r="C50" s="35">
        <v>23999.336713894201</v>
      </c>
      <c r="D50" s="36">
        <v>21188.015399927899</v>
      </c>
      <c r="E50" s="36">
        <v>19520.877770971802</v>
      </c>
    </row>
    <row r="51" spans="2:5" ht="26.25" customHeight="1" x14ac:dyDescent="0.2">
      <c r="B51" s="37" t="s">
        <v>149</v>
      </c>
      <c r="C51" s="38">
        <v>7998.9673554561905</v>
      </c>
      <c r="D51" s="39">
        <v>8014.7141623668504</v>
      </c>
      <c r="E51" s="39">
        <v>7996.15126462646</v>
      </c>
    </row>
    <row r="52" spans="2:5" ht="26.25" customHeight="1" x14ac:dyDescent="0.2">
      <c r="B52" s="37" t="s">
        <v>150</v>
      </c>
      <c r="C52" s="38">
        <v>163904.15061275699</v>
      </c>
      <c r="D52" s="39">
        <v>162175.90153449602</v>
      </c>
      <c r="E52" s="39">
        <v>154504.72609763397</v>
      </c>
    </row>
    <row r="53" spans="2:5" ht="26.25" customHeight="1" x14ac:dyDescent="0.2">
      <c r="B53" s="30" t="s">
        <v>69</v>
      </c>
      <c r="C53" s="31">
        <v>171903.11796821319</v>
      </c>
      <c r="D53" s="32">
        <v>170190.61569686286</v>
      </c>
      <c r="E53" s="32">
        <v>162500.87736226042</v>
      </c>
    </row>
    <row r="54" spans="2:5" ht="26.25" customHeight="1" x14ac:dyDescent="0.2">
      <c r="B54" s="33" t="s">
        <v>70</v>
      </c>
      <c r="C54" s="40">
        <v>57293.205992939504</v>
      </c>
      <c r="D54" s="41">
        <v>56648.968953384901</v>
      </c>
      <c r="E54" s="41">
        <v>48222.997180918101</v>
      </c>
    </row>
    <row r="55" spans="2:5" ht="26.25" customHeight="1" thickBot="1" x14ac:dyDescent="0.25">
      <c r="B55" s="34" t="s">
        <v>71</v>
      </c>
      <c r="C55" s="35">
        <v>229196.32396115299</v>
      </c>
      <c r="D55" s="36">
        <v>226839.58465024701</v>
      </c>
      <c r="E55" s="36">
        <v>210723.87454317798</v>
      </c>
    </row>
    <row r="56" spans="2:5" ht="26.25" customHeight="1" x14ac:dyDescent="0.2">
      <c r="B56" s="30" t="s">
        <v>160</v>
      </c>
      <c r="C56" s="31">
        <v>106260.772374206</v>
      </c>
      <c r="D56" s="32">
        <v>112776.212319397</v>
      </c>
      <c r="E56" s="32">
        <v>116227.113257426</v>
      </c>
    </row>
    <row r="57" spans="2:5" ht="26.25" customHeight="1" x14ac:dyDescent="0.2">
      <c r="B57" s="30" t="s">
        <v>161</v>
      </c>
      <c r="C57" s="31">
        <v>494.09119282968499</v>
      </c>
      <c r="D57" s="32">
        <v>635.75116781451402</v>
      </c>
      <c r="E57" s="32">
        <v>594.591498649865</v>
      </c>
    </row>
    <row r="58" spans="2:5" ht="26.25" customHeight="1" x14ac:dyDescent="0.2">
      <c r="B58" s="52" t="s">
        <v>147</v>
      </c>
      <c r="C58" s="53">
        <v>6120.4809999999998</v>
      </c>
      <c r="D58" s="54">
        <v>5162.8950000000004</v>
      </c>
      <c r="E58" s="54">
        <v>4366.692</v>
      </c>
    </row>
    <row r="59" spans="2:5" ht="26.25" customHeight="1" x14ac:dyDescent="0.2">
      <c r="B59" s="52" t="s">
        <v>148</v>
      </c>
      <c r="C59" s="53">
        <v>3439.0059999999999</v>
      </c>
      <c r="D59" s="54">
        <v>3643.65</v>
      </c>
      <c r="E59" s="54">
        <v>3578.8560000000002</v>
      </c>
    </row>
    <row r="60" spans="2:5" ht="26.25" customHeight="1" x14ac:dyDescent="0.2">
      <c r="B60" s="33" t="s">
        <v>162</v>
      </c>
      <c r="C60" s="40">
        <v>9559.4869999999992</v>
      </c>
      <c r="D60" s="41">
        <v>8806.5450000000001</v>
      </c>
      <c r="E60" s="41">
        <v>7945.5480000000007</v>
      </c>
    </row>
    <row r="61" spans="2:5" ht="26.25" customHeight="1" thickBot="1" x14ac:dyDescent="0.25">
      <c r="B61" s="34" t="s">
        <v>72</v>
      </c>
      <c r="C61" s="35">
        <v>116314.350567035</v>
      </c>
      <c r="D61" s="36">
        <v>122218.508487211</v>
      </c>
      <c r="E61" s="36">
        <v>124767.25275607599</v>
      </c>
    </row>
    <row r="62" spans="2:5" ht="26.25" customHeight="1" x14ac:dyDescent="0.2">
      <c r="B62" s="30" t="s">
        <v>73</v>
      </c>
      <c r="C62" s="31">
        <v>0</v>
      </c>
      <c r="D62" s="32">
        <v>0</v>
      </c>
      <c r="E62" s="32">
        <v>0</v>
      </c>
    </row>
    <row r="63" spans="2:5" ht="26.25" customHeight="1" x14ac:dyDescent="0.2">
      <c r="B63" s="33" t="s">
        <v>74</v>
      </c>
      <c r="C63" s="40">
        <v>31587.018</v>
      </c>
      <c r="D63" s="41">
        <v>29254.708999999999</v>
      </c>
      <c r="E63" s="41">
        <v>22107.297999999999</v>
      </c>
    </row>
    <row r="64" spans="2:5" ht="26.25" customHeight="1" thickBot="1" x14ac:dyDescent="0.25">
      <c r="B64" s="34" t="s">
        <v>75</v>
      </c>
      <c r="C64" s="35">
        <v>377097.692528188</v>
      </c>
      <c r="D64" s="36">
        <v>378312.80213745899</v>
      </c>
      <c r="E64" s="36">
        <v>357598.42529925401</v>
      </c>
    </row>
    <row r="65" spans="2:5" ht="26.25" customHeight="1" thickBot="1" x14ac:dyDescent="0.25">
      <c r="B65" s="34" t="s">
        <v>76</v>
      </c>
      <c r="C65" s="35">
        <v>286.62430441362301</v>
      </c>
      <c r="D65" s="36">
        <v>324.96776565092301</v>
      </c>
      <c r="E65" s="36">
        <v>174.06828689955202</v>
      </c>
    </row>
    <row r="66" spans="2:5" ht="26.25" customHeight="1" x14ac:dyDescent="0.2">
      <c r="B66" s="33" t="s">
        <v>77</v>
      </c>
      <c r="C66" s="40">
        <v>6824.1580000000004</v>
      </c>
      <c r="D66" s="41">
        <v>6380.6869999999999</v>
      </c>
      <c r="E66" s="41">
        <v>5336.7349999999997</v>
      </c>
    </row>
    <row r="67" spans="2:5" ht="26.25" customHeight="1" x14ac:dyDescent="0.2">
      <c r="B67" s="33" t="s">
        <v>129</v>
      </c>
      <c r="C67" s="40">
        <v>0</v>
      </c>
      <c r="D67" s="41">
        <v>4.8360000000000003</v>
      </c>
      <c r="E67" s="41">
        <v>4.8339999999999996</v>
      </c>
    </row>
    <row r="68" spans="2:5" ht="26.25" customHeight="1" thickBot="1" x14ac:dyDescent="0.25">
      <c r="B68" s="34" t="s">
        <v>78</v>
      </c>
      <c r="C68" s="35">
        <v>6824.1580000000004</v>
      </c>
      <c r="D68" s="36">
        <v>6385.5230000000001</v>
      </c>
      <c r="E68" s="36">
        <v>5341.5690000000004</v>
      </c>
    </row>
    <row r="69" spans="2:5" ht="26.25" customHeight="1" x14ac:dyDescent="0.2">
      <c r="B69" s="30" t="s">
        <v>79</v>
      </c>
      <c r="C69" s="31">
        <v>13957.72</v>
      </c>
      <c r="D69" s="32">
        <v>12599.105</v>
      </c>
      <c r="E69" s="32">
        <v>11409.045</v>
      </c>
    </row>
    <row r="70" spans="2:5" ht="26.25" customHeight="1" x14ac:dyDescent="0.2">
      <c r="B70" s="30" t="s">
        <v>80</v>
      </c>
      <c r="C70" s="31">
        <v>117.322</v>
      </c>
      <c r="D70" s="32">
        <v>192.40700000000001</v>
      </c>
      <c r="E70" s="32">
        <v>182.47399999999999</v>
      </c>
    </row>
    <row r="71" spans="2:5" ht="26.25" customHeight="1" x14ac:dyDescent="0.2">
      <c r="B71" s="30" t="s">
        <v>81</v>
      </c>
      <c r="C71" s="31">
        <v>13270.1193257085</v>
      </c>
      <c r="D71" s="32">
        <v>13842.936631341601</v>
      </c>
      <c r="E71" s="32">
        <v>14330.938326813699</v>
      </c>
    </row>
    <row r="72" spans="2:5" ht="26.25" customHeight="1" x14ac:dyDescent="0.2">
      <c r="B72" s="30" t="s">
        <v>82</v>
      </c>
      <c r="C72" s="31">
        <v>183.994699864035</v>
      </c>
      <c r="D72" s="32">
        <v>272.21455586931398</v>
      </c>
      <c r="E72" s="32">
        <v>264.046672197796</v>
      </c>
    </row>
    <row r="73" spans="2:5" ht="26.25" customHeight="1" x14ac:dyDescent="0.2">
      <c r="B73" s="33" t="s">
        <v>83</v>
      </c>
      <c r="C73" s="40">
        <v>81.841999999999999</v>
      </c>
      <c r="D73" s="41">
        <v>74.613</v>
      </c>
      <c r="E73" s="41">
        <v>69.790000000000006</v>
      </c>
    </row>
    <row r="74" spans="2:5" ht="26.25" customHeight="1" x14ac:dyDescent="0.2">
      <c r="B74" s="48" t="s">
        <v>84</v>
      </c>
      <c r="C74" s="49">
        <v>399.66268620067495</v>
      </c>
      <c r="D74" s="51">
        <v>699.32812999999999</v>
      </c>
      <c r="E74" s="51">
        <v>613.0580799999999</v>
      </c>
    </row>
    <row r="75" spans="2:5" ht="26.25" customHeight="1" x14ac:dyDescent="0.2">
      <c r="B75" s="48" t="s">
        <v>42</v>
      </c>
      <c r="C75" s="49">
        <v>912.30100000000004</v>
      </c>
      <c r="D75" s="51">
        <v>1131.98</v>
      </c>
      <c r="E75" s="51">
        <v>1193.2809999999999</v>
      </c>
    </row>
    <row r="76" spans="2:5" ht="26.25" customHeight="1" x14ac:dyDescent="0.2">
      <c r="B76" s="48" t="s">
        <v>85</v>
      </c>
      <c r="C76" s="49">
        <v>982.97540487957997</v>
      </c>
      <c r="D76" s="51">
        <v>753.10901649799609</v>
      </c>
      <c r="E76" s="51">
        <v>489.83562556255595</v>
      </c>
    </row>
    <row r="77" spans="2:5" ht="26.25" customHeight="1" x14ac:dyDescent="0.2">
      <c r="B77" s="48" t="s">
        <v>86</v>
      </c>
      <c r="C77" s="49">
        <v>4426.3916415009498</v>
      </c>
      <c r="D77" s="51">
        <v>4589.34226888178</v>
      </c>
      <c r="E77" s="51">
        <v>4336.8424166408204</v>
      </c>
    </row>
    <row r="78" spans="2:5" ht="26.25" customHeight="1" thickBot="1" x14ac:dyDescent="0.25">
      <c r="B78" s="34" t="s">
        <v>87</v>
      </c>
      <c r="C78" s="35">
        <v>34332.328758153802</v>
      </c>
      <c r="D78" s="36">
        <v>34155.035602590702</v>
      </c>
      <c r="E78" s="36">
        <v>32889.311121214902</v>
      </c>
    </row>
    <row r="79" spans="2:5" ht="26.25" customHeight="1" thickBot="1" x14ac:dyDescent="0.25">
      <c r="B79" s="34" t="s">
        <v>88</v>
      </c>
      <c r="C79" s="35">
        <v>0</v>
      </c>
      <c r="D79" s="36">
        <v>0</v>
      </c>
      <c r="E79" s="36">
        <v>0</v>
      </c>
    </row>
    <row r="80" spans="2:5" ht="26.25" customHeight="1" thickBot="1" x14ac:dyDescent="0.25">
      <c r="B80" s="42" t="s">
        <v>89</v>
      </c>
      <c r="C80" s="43">
        <v>442540.14030465001</v>
      </c>
      <c r="D80" s="44">
        <v>440366.34390562802</v>
      </c>
      <c r="E80" s="44">
        <v>415524.25147834001</v>
      </c>
    </row>
    <row r="81" ht="16.5" thickTop="1" x14ac:dyDescent="0.3"/>
  </sheetData>
  <mergeCells count="1">
    <mergeCell ref="B3:E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H31" sqref="H31"/>
    </sheetView>
  </sheetViews>
  <sheetFormatPr baseColWidth="10" defaultRowHeight="15.75" x14ac:dyDescent="0.3"/>
  <cols>
    <col min="2" max="2" width="70.5703125" style="47" customWidth="1"/>
    <col min="3" max="5" width="23.28515625" style="47" customWidth="1"/>
  </cols>
  <sheetData>
    <row r="1" spans="1:5" x14ac:dyDescent="0.3">
      <c r="A1" s="55" t="s">
        <v>163</v>
      </c>
    </row>
    <row r="3" spans="1:5" ht="21.75" x14ac:dyDescent="0.2">
      <c r="B3" s="24" t="s">
        <v>126</v>
      </c>
      <c r="C3" s="24"/>
      <c r="D3" s="24"/>
      <c r="E3" s="24"/>
    </row>
    <row r="4" spans="1:5" ht="21.75" x14ac:dyDescent="0.2">
      <c r="B4" s="25"/>
      <c r="C4" s="25"/>
      <c r="D4" s="25"/>
      <c r="E4" s="25"/>
    </row>
    <row r="5" spans="1:5" ht="16.5" thickBot="1" x14ac:dyDescent="0.25">
      <c r="B5" s="27" t="s">
        <v>90</v>
      </c>
      <c r="C5" s="28" t="s">
        <v>154</v>
      </c>
      <c r="D5" s="29" t="s">
        <v>153</v>
      </c>
      <c r="E5" s="29" t="s">
        <v>130</v>
      </c>
    </row>
    <row r="6" spans="1:5" ht="1.5" customHeight="1" thickTop="1" x14ac:dyDescent="0.2">
      <c r="B6" s="56" t="s">
        <v>134</v>
      </c>
      <c r="C6" s="57">
        <v>27328.697385445099</v>
      </c>
      <c r="D6" s="58">
        <v>33486.474747785702</v>
      </c>
      <c r="E6" s="58">
        <v>33056.074524233904</v>
      </c>
    </row>
    <row r="7" spans="1:5" ht="1.5" customHeight="1" x14ac:dyDescent="0.2">
      <c r="B7" s="56" t="s">
        <v>135</v>
      </c>
      <c r="C7" s="57">
        <v>-215.981081660744</v>
      </c>
      <c r="D7" s="58">
        <v>183.899594283597</v>
      </c>
      <c r="E7" s="58">
        <v>-545.82735611826604</v>
      </c>
    </row>
    <row r="8" spans="1:5" ht="1.5" customHeight="1" x14ac:dyDescent="0.2">
      <c r="B8" s="56" t="s">
        <v>136</v>
      </c>
      <c r="C8" s="57">
        <v>4.1970000000000001</v>
      </c>
      <c r="D8" s="58">
        <v>1.5529999999999999</v>
      </c>
      <c r="E8" s="58">
        <v>23.488</v>
      </c>
    </row>
    <row r="9" spans="1:5" ht="17.25" customHeight="1" x14ac:dyDescent="0.2">
      <c r="B9" s="30" t="s">
        <v>91</v>
      </c>
      <c r="C9" s="59">
        <v>27116.913303784357</v>
      </c>
      <c r="D9" s="32">
        <v>33671.927342069299</v>
      </c>
      <c r="E9" s="32">
        <v>32533.73516811564</v>
      </c>
    </row>
    <row r="10" spans="1:5" ht="17.25" customHeight="1" x14ac:dyDescent="0.2">
      <c r="B10" s="30" t="s">
        <v>92</v>
      </c>
      <c r="C10" s="59">
        <v>-194.49901121533699</v>
      </c>
      <c r="D10" s="60">
        <v>-235.551055052436</v>
      </c>
      <c r="E10" s="60">
        <v>-218.79236396418298</v>
      </c>
    </row>
    <row r="11" spans="1:5" ht="17.25" customHeight="1" thickBot="1" x14ac:dyDescent="0.25">
      <c r="B11" s="34" t="s">
        <v>93</v>
      </c>
      <c r="C11" s="35">
        <v>26922.414292568999</v>
      </c>
      <c r="D11" s="36">
        <v>33436.376287016901</v>
      </c>
      <c r="E11" s="36">
        <v>32314.942804151502</v>
      </c>
    </row>
    <row r="12" spans="1:5" ht="17.25" customHeight="1" thickBot="1" x14ac:dyDescent="0.25">
      <c r="B12" s="34" t="s">
        <v>94</v>
      </c>
      <c r="C12" s="35">
        <v>121.796348589122</v>
      </c>
      <c r="D12" s="36">
        <v>147.76152487996598</v>
      </c>
      <c r="E12" s="36">
        <v>147.901005917037</v>
      </c>
    </row>
    <row r="13" spans="1:5" ht="17.25" customHeight="1" thickBot="1" x14ac:dyDescent="0.25">
      <c r="B13" s="34" t="s">
        <v>95</v>
      </c>
      <c r="C13" s="35">
        <v>0</v>
      </c>
      <c r="D13" s="36">
        <v>0</v>
      </c>
      <c r="E13" s="36">
        <v>0.53300000000000003</v>
      </c>
    </row>
    <row r="14" spans="1:5" ht="17.25" customHeight="1" x14ac:dyDescent="0.2">
      <c r="B14" s="33" t="s">
        <v>131</v>
      </c>
      <c r="C14" s="40">
        <v>6760.5029324360203</v>
      </c>
      <c r="D14" s="41">
        <v>7067.3401146408405</v>
      </c>
      <c r="E14" s="41">
        <v>8416.6664482057004</v>
      </c>
    </row>
    <row r="15" spans="1:5" ht="17.25" customHeight="1" x14ac:dyDescent="0.2">
      <c r="B15" s="48" t="s">
        <v>96</v>
      </c>
      <c r="C15" s="49">
        <v>389.39543333834797</v>
      </c>
      <c r="D15" s="51">
        <v>1795.7161426822001</v>
      </c>
      <c r="E15" s="51">
        <v>195.00583380196298</v>
      </c>
    </row>
    <row r="16" spans="1:5" ht="17.25" customHeight="1" x14ac:dyDescent="0.2">
      <c r="B16" s="61" t="s">
        <v>97</v>
      </c>
      <c r="C16" s="59">
        <v>1609.7087687992801</v>
      </c>
      <c r="D16" s="62">
        <v>5863.5011214116403</v>
      </c>
      <c r="E16" s="62">
        <v>-2957.5974581181299</v>
      </c>
    </row>
    <row r="17" spans="2:5" ht="17.25" customHeight="1" x14ac:dyDescent="0.2">
      <c r="B17" s="33" t="s">
        <v>98</v>
      </c>
      <c r="C17" s="40">
        <v>-5.5616496250697303</v>
      </c>
      <c r="D17" s="41">
        <v>1054.5030979416701</v>
      </c>
      <c r="E17" s="41">
        <v>1131.5050000000001</v>
      </c>
    </row>
    <row r="18" spans="2:5" ht="17.25" customHeight="1" thickBot="1" x14ac:dyDescent="0.25">
      <c r="B18" s="63" t="s">
        <v>99</v>
      </c>
      <c r="C18" s="64">
        <v>8754.0454849485795</v>
      </c>
      <c r="D18" s="65">
        <v>15781.060476676401</v>
      </c>
      <c r="E18" s="65">
        <v>6785.5798238895304</v>
      </c>
    </row>
    <row r="19" spans="2:5" ht="17.25" customHeight="1" thickBot="1" x14ac:dyDescent="0.25">
      <c r="B19" s="34" t="s">
        <v>100</v>
      </c>
      <c r="C19" s="35">
        <v>35798.256126106702</v>
      </c>
      <c r="D19" s="36">
        <v>49365.1982885732</v>
      </c>
      <c r="E19" s="36">
        <v>39248.956633957998</v>
      </c>
    </row>
    <row r="20" spans="2:5" ht="17.25" customHeight="1" x14ac:dyDescent="0.2">
      <c r="B20" s="30" t="s">
        <v>101</v>
      </c>
      <c r="C20" s="59">
        <v>-27686.0003981958</v>
      </c>
      <c r="D20" s="60">
        <v>-40853.806295820403</v>
      </c>
      <c r="E20" s="60">
        <v>-31140.311728725799</v>
      </c>
    </row>
    <row r="21" spans="2:5" ht="17.25" customHeight="1" x14ac:dyDescent="0.2">
      <c r="B21" s="30" t="s">
        <v>137</v>
      </c>
      <c r="C21" s="31">
        <v>1059.38565304345</v>
      </c>
      <c r="D21" s="66">
        <v>1598.60472102272</v>
      </c>
      <c r="E21" s="66">
        <v>1238.87902327088</v>
      </c>
    </row>
    <row r="22" spans="2:5" ht="17.25" customHeight="1" x14ac:dyDescent="0.2">
      <c r="B22" s="30" t="s">
        <v>138</v>
      </c>
      <c r="C22" s="31">
        <v>-917.83642840955304</v>
      </c>
      <c r="D22" s="66">
        <v>-1502.86529842751</v>
      </c>
      <c r="E22" s="66">
        <v>-1252.5980757412101</v>
      </c>
    </row>
    <row r="23" spans="2:5" ht="17.25" customHeight="1" x14ac:dyDescent="0.2">
      <c r="B23" s="30" t="s">
        <v>102</v>
      </c>
      <c r="C23" s="31">
        <v>141.54922463389698</v>
      </c>
      <c r="D23" s="66">
        <v>95.739422595210044</v>
      </c>
      <c r="E23" s="66">
        <v>-13.719052470330098</v>
      </c>
    </row>
    <row r="24" spans="2:5" ht="17.25" customHeight="1" x14ac:dyDescent="0.2">
      <c r="B24" s="30" t="s">
        <v>103</v>
      </c>
      <c r="C24" s="31">
        <v>-2.9260000000000002</v>
      </c>
      <c r="D24" s="60">
        <v>-4.6779999999999999</v>
      </c>
      <c r="E24" s="60">
        <v>6.3029999999999999</v>
      </c>
    </row>
    <row r="25" spans="2:5" ht="17.25" customHeight="1" x14ac:dyDescent="0.2">
      <c r="B25" s="30" t="s">
        <v>104</v>
      </c>
      <c r="C25" s="59">
        <v>-3905.68378380384</v>
      </c>
      <c r="D25" s="60">
        <v>-4017.5650135941701</v>
      </c>
      <c r="E25" s="60">
        <v>-3954.3372235955499</v>
      </c>
    </row>
    <row r="26" spans="2:5" ht="17.25" customHeight="1" x14ac:dyDescent="0.2">
      <c r="B26" s="30" t="s">
        <v>105</v>
      </c>
      <c r="C26" s="59">
        <v>-23.2278176807569</v>
      </c>
      <c r="D26" s="60">
        <v>-23.8848707129677</v>
      </c>
      <c r="E26" s="60">
        <v>-24.828451811555102</v>
      </c>
    </row>
    <row r="27" spans="2:5" ht="17.25" customHeight="1" x14ac:dyDescent="0.2">
      <c r="B27" s="30" t="s">
        <v>106</v>
      </c>
      <c r="C27" s="59">
        <v>-227.74603921802</v>
      </c>
      <c r="D27" s="60">
        <v>-239.627781457547</v>
      </c>
      <c r="E27" s="60">
        <v>-202.25553039404102</v>
      </c>
    </row>
    <row r="28" spans="2:5" ht="17.25" customHeight="1" x14ac:dyDescent="0.2">
      <c r="B28" s="33" t="s">
        <v>107</v>
      </c>
      <c r="C28" s="49">
        <v>-515.42190454611102</v>
      </c>
      <c r="D28" s="50">
        <v>-752.79235877593999</v>
      </c>
      <c r="E28" s="50">
        <v>-575.39429602641405</v>
      </c>
    </row>
    <row r="29" spans="2:5" ht="17.25" customHeight="1" thickBot="1" x14ac:dyDescent="0.25">
      <c r="B29" s="34" t="s">
        <v>108</v>
      </c>
      <c r="C29" s="35">
        <v>-33265.715559851102</v>
      </c>
      <c r="D29" s="67">
        <v>-46589.092130320103</v>
      </c>
      <c r="E29" s="67">
        <v>-36632.4828613926</v>
      </c>
    </row>
    <row r="30" spans="2:5" ht="17.25" customHeight="1" thickBot="1" x14ac:dyDescent="0.25">
      <c r="B30" s="34" t="s">
        <v>109</v>
      </c>
      <c r="C30" s="35">
        <v>2532.5405662556204</v>
      </c>
      <c r="D30" s="36">
        <v>2776.1061582530801</v>
      </c>
      <c r="E30" s="36">
        <v>2616.47377256547</v>
      </c>
    </row>
    <row r="31" spans="2:5" ht="17.25" customHeight="1" x14ac:dyDescent="0.2">
      <c r="B31" s="33" t="s">
        <v>110</v>
      </c>
      <c r="C31" s="40">
        <v>-25.925000000000001</v>
      </c>
      <c r="D31" s="68">
        <v>-26.876000000000001</v>
      </c>
      <c r="E31" s="68">
        <v>-35.445</v>
      </c>
    </row>
    <row r="32" spans="2:5" ht="2.25" customHeight="1" thickBot="1" x14ac:dyDescent="0.25">
      <c r="B32" s="34" t="s">
        <v>139</v>
      </c>
      <c r="C32" s="40">
        <v>2532.5405662556204</v>
      </c>
      <c r="D32" s="68">
        <v>2776.1061582530801</v>
      </c>
      <c r="E32" s="68">
        <v>2616.47377256547</v>
      </c>
    </row>
    <row r="33" spans="2:5" ht="2.25" customHeight="1" x14ac:dyDescent="0.2">
      <c r="B33" s="69" t="s">
        <v>140</v>
      </c>
      <c r="C33" s="40">
        <v>-25.925000000000001</v>
      </c>
      <c r="D33" s="68">
        <v>-26.876000000000001</v>
      </c>
      <c r="E33" s="68">
        <v>-35.445</v>
      </c>
    </row>
    <row r="34" spans="2:5" ht="17.25" customHeight="1" thickBot="1" x14ac:dyDescent="0.25">
      <c r="B34" s="34" t="s">
        <v>111</v>
      </c>
      <c r="C34" s="35">
        <v>2506.6155662556203</v>
      </c>
      <c r="D34" s="36">
        <v>2749.2301582530799</v>
      </c>
      <c r="E34" s="36">
        <v>2581.0287725654698</v>
      </c>
    </row>
    <row r="35" spans="2:5" ht="17.25" customHeight="1" x14ac:dyDescent="0.2">
      <c r="B35" s="30" t="s">
        <v>112</v>
      </c>
      <c r="C35" s="59">
        <v>-251.65199999999999</v>
      </c>
      <c r="D35" s="60">
        <v>-250.786</v>
      </c>
      <c r="E35" s="60">
        <v>-248.45099999999999</v>
      </c>
    </row>
    <row r="36" spans="2:5" ht="17.25" customHeight="1" x14ac:dyDescent="0.2">
      <c r="B36" s="30" t="s">
        <v>113</v>
      </c>
      <c r="C36" s="31">
        <v>0</v>
      </c>
      <c r="D36" s="32">
        <v>-23.081589708821401</v>
      </c>
      <c r="E36" s="32">
        <v>1.8859999999999999</v>
      </c>
    </row>
    <row r="37" spans="2:5" ht="17.25" customHeight="1" x14ac:dyDescent="0.2">
      <c r="B37" s="30" t="s">
        <v>114</v>
      </c>
      <c r="C37" s="31">
        <v>51.812351264538499</v>
      </c>
      <c r="D37" s="32">
        <v>44.5339272816163</v>
      </c>
      <c r="E37" s="32">
        <v>128.87769001777102</v>
      </c>
    </row>
    <row r="38" spans="2:5" ht="17.25" customHeight="1" x14ac:dyDescent="0.2">
      <c r="B38" s="30" t="s">
        <v>115</v>
      </c>
      <c r="C38" s="59">
        <v>-688.90258687118694</v>
      </c>
      <c r="D38" s="60">
        <v>-784.23695010313497</v>
      </c>
      <c r="E38" s="60">
        <v>-793.30329004517898</v>
      </c>
    </row>
    <row r="39" spans="2:5" ht="17.25" customHeight="1" x14ac:dyDescent="0.2">
      <c r="B39" s="33" t="s">
        <v>116</v>
      </c>
      <c r="C39" s="40">
        <v>0</v>
      </c>
      <c r="D39" s="41">
        <v>0</v>
      </c>
      <c r="E39" s="41">
        <v>0</v>
      </c>
    </row>
    <row r="40" spans="2:5" ht="17.25" customHeight="1" thickBot="1" x14ac:dyDescent="0.25">
      <c r="B40" s="34" t="s">
        <v>64</v>
      </c>
      <c r="C40" s="35">
        <v>1617.8733306489717</v>
      </c>
      <c r="D40" s="36">
        <v>1735.6595457227399</v>
      </c>
      <c r="E40" s="36">
        <v>1670.0381725380616</v>
      </c>
    </row>
    <row r="41" spans="2:5" ht="17.25" customHeight="1" x14ac:dyDescent="0.2">
      <c r="B41" s="33" t="s">
        <v>67</v>
      </c>
      <c r="C41" s="40">
        <v>-267.898519162122</v>
      </c>
      <c r="D41" s="68">
        <v>-323.960543271603</v>
      </c>
      <c r="E41" s="68">
        <v>-303.33625952903503</v>
      </c>
    </row>
    <row r="42" spans="2:5" ht="17.25" customHeight="1" thickBot="1" x14ac:dyDescent="0.25">
      <c r="B42" s="34" t="s">
        <v>117</v>
      </c>
      <c r="C42" s="35">
        <v>1349.9748114868501</v>
      </c>
      <c r="D42" s="36">
        <v>1411.6990024511399</v>
      </c>
      <c r="E42" s="36">
        <v>1366.70191300903</v>
      </c>
    </row>
    <row r="43" spans="2:5" ht="17.25" hidden="1" customHeight="1" x14ac:dyDescent="0.2">
      <c r="B43" s="37" t="s">
        <v>151</v>
      </c>
      <c r="C43" s="38">
        <v>-41.753</v>
      </c>
      <c r="D43" s="39">
        <v>-49.575000000000003</v>
      </c>
      <c r="E43" s="39">
        <v>-49.658999999999999</v>
      </c>
    </row>
    <row r="44" spans="2:5" ht="17.25" hidden="1" customHeight="1" x14ac:dyDescent="0.2">
      <c r="B44" s="37"/>
      <c r="C44" s="38">
        <v>-667.39042000000006</v>
      </c>
      <c r="D44" s="39">
        <v>-453.39116999999999</v>
      </c>
      <c r="E44" s="39">
        <v>-263.98358000000002</v>
      </c>
    </row>
    <row r="45" spans="2:5" ht="17.25" hidden="1" customHeight="1" x14ac:dyDescent="0.2">
      <c r="B45" s="37"/>
      <c r="C45" s="38">
        <v>686618.47699999996</v>
      </c>
      <c r="D45" s="39">
        <v>686618.47699999996</v>
      </c>
      <c r="E45" s="39">
        <v>686618.47699999996</v>
      </c>
    </row>
    <row r="46" spans="2:5" ht="17.25" customHeight="1" x14ac:dyDescent="0.2">
      <c r="B46" s="30" t="s">
        <v>164</v>
      </c>
      <c r="C46" s="70">
        <v>1.9071648650771207</v>
      </c>
      <c r="D46" s="71">
        <v>1.9851257817985384</v>
      </c>
      <c r="E46" s="71">
        <v>1.9188960306013376</v>
      </c>
    </row>
    <row r="47" spans="2:5" ht="17.25" customHeight="1" thickBot="1" x14ac:dyDescent="0.25">
      <c r="B47" s="72" t="s">
        <v>165</v>
      </c>
      <c r="C47" s="73">
        <v>1.9071648650771207</v>
      </c>
      <c r="D47" s="74">
        <v>1.9851257817985384</v>
      </c>
      <c r="E47" s="74">
        <v>1.9188960306013376</v>
      </c>
    </row>
    <row r="48" spans="2:5" ht="16.5" thickTop="1" x14ac:dyDescent="0.3"/>
  </sheetData>
  <mergeCells count="1"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showGridLines="0" zoomScale="70" zoomScaleNormal="70" workbookViewId="0">
      <selection activeCell="P19" sqref="P19"/>
    </sheetView>
  </sheetViews>
  <sheetFormatPr baseColWidth="10" defaultRowHeight="12.75" x14ac:dyDescent="0.2"/>
  <cols>
    <col min="1" max="1" width="51.28515625" bestFit="1" customWidth="1"/>
    <col min="7" max="7" width="11.42578125" customWidth="1"/>
    <col min="11" max="11" width="12.85546875" customWidth="1"/>
    <col min="12" max="12" width="11.42578125" style="21"/>
  </cols>
  <sheetData>
    <row r="1" spans="1:16" ht="21.75" x14ac:dyDescent="0.3">
      <c r="A1" s="75" t="s">
        <v>155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6" ht="18.75" x14ac:dyDescent="0.3">
      <c r="A2" s="76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6" ht="18.75" x14ac:dyDescent="0.2">
      <c r="A3" s="77" t="s">
        <v>166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6" ht="61.5" customHeight="1" x14ac:dyDescent="0.2">
      <c r="A4" s="78" t="s">
        <v>90</v>
      </c>
      <c r="B4" s="79" t="s">
        <v>58</v>
      </c>
      <c r="C4" s="80" t="s">
        <v>59</v>
      </c>
      <c r="D4" s="80" t="s">
        <v>60</v>
      </c>
      <c r="E4" s="80" t="s">
        <v>61</v>
      </c>
      <c r="F4" s="80" t="s">
        <v>62</v>
      </c>
      <c r="G4" s="80" t="s">
        <v>128</v>
      </c>
      <c r="H4" s="81" t="s">
        <v>118</v>
      </c>
      <c r="I4" s="82" t="s">
        <v>66</v>
      </c>
      <c r="J4" s="83" t="s">
        <v>67</v>
      </c>
      <c r="K4" s="82" t="s">
        <v>68</v>
      </c>
    </row>
    <row r="5" spans="1:16" ht="48" customHeight="1" thickBot="1" x14ac:dyDescent="0.25">
      <c r="A5" s="84"/>
      <c r="B5" s="85"/>
      <c r="C5" s="86"/>
      <c r="D5" s="86"/>
      <c r="E5" s="86"/>
      <c r="F5" s="86"/>
      <c r="G5" s="86"/>
      <c r="H5" s="87"/>
      <c r="I5" s="88"/>
      <c r="J5" s="89"/>
      <c r="K5" s="88"/>
    </row>
    <row r="6" spans="1:16" ht="20.25" thickTop="1" thickBot="1" x14ac:dyDescent="0.25">
      <c r="A6" s="90" t="s">
        <v>167</v>
      </c>
      <c r="B6" s="91">
        <v>686.61800000000005</v>
      </c>
      <c r="C6" s="91">
        <v>1736.3320000000001</v>
      </c>
      <c r="D6" s="91">
        <v>3866.1889988325811</v>
      </c>
      <c r="E6" s="91">
        <v>8.0832525999999945</v>
      </c>
      <c r="F6" s="91">
        <v>1881.3150000000003</v>
      </c>
      <c r="G6" s="91">
        <v>11795.290983651155</v>
      </c>
      <c r="H6" s="91">
        <v>-580.65634508607764</v>
      </c>
      <c r="I6" s="92">
        <v>19393.171889997659</v>
      </c>
      <c r="J6" s="93">
        <v>1794.8</v>
      </c>
      <c r="K6" s="92">
        <v>21187.995473222891</v>
      </c>
      <c r="P6" s="20"/>
    </row>
    <row r="7" spans="1:16" ht="32.25" thickBot="1" x14ac:dyDescent="0.25">
      <c r="A7" s="94" t="s">
        <v>127</v>
      </c>
      <c r="B7" s="95">
        <v>0</v>
      </c>
      <c r="C7" s="95">
        <v>0</v>
      </c>
      <c r="D7" s="96">
        <v>460.06282230313741</v>
      </c>
      <c r="E7" s="97">
        <v>-23.940275899999996</v>
      </c>
      <c r="F7" s="97">
        <v>0</v>
      </c>
      <c r="G7" s="98">
        <v>1334.5136457016599</v>
      </c>
      <c r="H7" s="97">
        <v>-587.30355103770285</v>
      </c>
      <c r="I7" s="99">
        <v>1183.3326410670945</v>
      </c>
      <c r="J7" s="100">
        <v>126.24068466189311</v>
      </c>
      <c r="K7" s="99">
        <v>1309.5733257289876</v>
      </c>
    </row>
    <row r="8" spans="1:16" ht="15.75" x14ac:dyDescent="0.2">
      <c r="A8" s="101" t="s">
        <v>119</v>
      </c>
      <c r="B8" s="102"/>
      <c r="C8" s="102"/>
      <c r="D8" s="102"/>
      <c r="E8" s="102"/>
      <c r="F8" s="102"/>
      <c r="G8" s="103"/>
      <c r="H8" s="102"/>
      <c r="I8" s="104">
        <v>0</v>
      </c>
      <c r="J8" s="105">
        <v>-571.159896862702</v>
      </c>
      <c r="K8" s="104">
        <v>-571.159896862702</v>
      </c>
    </row>
    <row r="9" spans="1:16" ht="15.75" x14ac:dyDescent="0.2">
      <c r="A9" s="106" t="s">
        <v>124</v>
      </c>
      <c r="B9" s="102"/>
      <c r="C9" s="102"/>
      <c r="D9" s="102"/>
      <c r="E9" s="102"/>
      <c r="F9" s="102"/>
      <c r="G9" s="103"/>
      <c r="H9" s="107"/>
      <c r="I9" s="104">
        <v>0</v>
      </c>
      <c r="J9" s="105"/>
      <c r="K9" s="104">
        <v>0</v>
      </c>
    </row>
    <row r="10" spans="1:16" ht="15.75" x14ac:dyDescent="0.2">
      <c r="A10" s="101" t="s">
        <v>120</v>
      </c>
      <c r="B10" s="102"/>
      <c r="C10" s="102"/>
      <c r="D10" s="102"/>
      <c r="E10" s="102"/>
      <c r="F10" s="102">
        <v>0</v>
      </c>
      <c r="G10" s="103">
        <v>-41.753</v>
      </c>
      <c r="H10" s="103"/>
      <c r="I10" s="104">
        <v>-41.753</v>
      </c>
      <c r="J10" s="105"/>
      <c r="K10" s="104">
        <v>-41.753</v>
      </c>
    </row>
    <row r="11" spans="1:16" ht="15.75" x14ac:dyDescent="0.2">
      <c r="A11" s="101" t="s">
        <v>121</v>
      </c>
      <c r="B11" s="102"/>
      <c r="C11" s="102"/>
      <c r="D11" s="102"/>
      <c r="E11" s="102"/>
      <c r="F11" s="102"/>
      <c r="G11" s="103">
        <v>0.57999999999999996</v>
      </c>
      <c r="H11" s="103"/>
      <c r="I11" s="104">
        <v>0.57999999999999996</v>
      </c>
      <c r="J11" s="105"/>
      <c r="K11" s="104">
        <v>0.57999999999999996</v>
      </c>
    </row>
    <row r="12" spans="1:16" ht="15.75" x14ac:dyDescent="0.2">
      <c r="A12" s="101" t="s">
        <v>122</v>
      </c>
      <c r="B12" s="102"/>
      <c r="C12" s="102"/>
      <c r="D12" s="102">
        <v>35.948635025623219</v>
      </c>
      <c r="E12" s="102"/>
      <c r="F12" s="102"/>
      <c r="G12" s="103">
        <v>110.97280694691558</v>
      </c>
      <c r="H12" s="103">
        <v>10.339650262876935</v>
      </c>
      <c r="I12" s="104">
        <v>157.26109223541573</v>
      </c>
      <c r="J12" s="105">
        <v>1969.2025263861144</v>
      </c>
      <c r="K12" s="104">
        <v>2126.4636186215303</v>
      </c>
    </row>
    <row r="13" spans="1:16" ht="15.75" x14ac:dyDescent="0.2">
      <c r="A13" s="108" t="s">
        <v>123</v>
      </c>
      <c r="B13" s="109"/>
      <c r="C13" s="109"/>
      <c r="D13" s="109"/>
      <c r="E13" s="109"/>
      <c r="F13" s="109"/>
      <c r="G13" s="109">
        <v>-12.510406699999999</v>
      </c>
      <c r="H13" s="110"/>
      <c r="I13" s="111">
        <v>-12.510406699999999</v>
      </c>
      <c r="J13" s="112">
        <v>0.127</v>
      </c>
      <c r="K13" s="111">
        <v>-12.383406699999998</v>
      </c>
    </row>
    <row r="14" spans="1:16" ht="16.5" thickBot="1" x14ac:dyDescent="0.25">
      <c r="A14" s="113" t="s">
        <v>156</v>
      </c>
      <c r="B14" s="114">
        <v>686.61800000000005</v>
      </c>
      <c r="C14" s="114">
        <v>1736.3320000000001</v>
      </c>
      <c r="D14" s="114">
        <v>4362.2004561613412</v>
      </c>
      <c r="E14" s="114">
        <v>-15.857023300000002</v>
      </c>
      <c r="F14" s="114">
        <v>1881.3150000000003</v>
      </c>
      <c r="G14" s="114">
        <v>13187.2</v>
      </c>
      <c r="H14" s="114">
        <v>-1157.6202458609037</v>
      </c>
      <c r="I14" s="43">
        <v>20680.150000000001</v>
      </c>
      <c r="J14" s="115">
        <v>3319.233897410536</v>
      </c>
      <c r="K14" s="43">
        <v>23999.316114010711</v>
      </c>
      <c r="L14" s="23" t="e">
        <f>+K14-#REF!</f>
        <v>#REF!</v>
      </c>
    </row>
    <row r="15" spans="1:16" ht="19.5" thickTop="1" x14ac:dyDescent="0.3">
      <c r="A15" s="7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6" ht="21.75" x14ac:dyDescent="0.3">
      <c r="A16" s="75" t="s">
        <v>157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6" ht="18.75" x14ac:dyDescent="0.3">
      <c r="A17" s="7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6" ht="18.75" x14ac:dyDescent="0.2">
      <c r="A18" s="77" t="s">
        <v>168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</row>
    <row r="19" spans="1:16" ht="61.5" customHeight="1" x14ac:dyDescent="0.2">
      <c r="A19" s="78" t="s">
        <v>90</v>
      </c>
      <c r="B19" s="79" t="s">
        <v>58</v>
      </c>
      <c r="C19" s="80" t="s">
        <v>59</v>
      </c>
      <c r="D19" s="80" t="s">
        <v>60</v>
      </c>
      <c r="E19" s="80" t="s">
        <v>61</v>
      </c>
      <c r="F19" s="80" t="s">
        <v>62</v>
      </c>
      <c r="G19" s="80" t="s">
        <v>128</v>
      </c>
      <c r="H19" s="81" t="s">
        <v>118</v>
      </c>
      <c r="I19" s="82" t="s">
        <v>66</v>
      </c>
      <c r="J19" s="83" t="s">
        <v>67</v>
      </c>
      <c r="K19" s="82" t="s">
        <v>68</v>
      </c>
    </row>
    <row r="20" spans="1:16" ht="48" customHeight="1" thickBot="1" x14ac:dyDescent="0.25">
      <c r="A20" s="84"/>
      <c r="B20" s="85"/>
      <c r="C20" s="86"/>
      <c r="D20" s="86"/>
      <c r="E20" s="86"/>
      <c r="F20" s="86"/>
      <c r="G20" s="86"/>
      <c r="H20" s="87"/>
      <c r="I20" s="88"/>
      <c r="J20" s="89"/>
      <c r="K20" s="88"/>
    </row>
    <row r="21" spans="1:16" ht="20.25" thickTop="1" thickBot="1" x14ac:dyDescent="0.25">
      <c r="A21" s="90" t="s">
        <v>169</v>
      </c>
      <c r="B21" s="91">
        <v>686.61800000000005</v>
      </c>
      <c r="C21" s="91">
        <v>1736.3320000000001</v>
      </c>
      <c r="D21" s="91">
        <v>3015.6956032987982</v>
      </c>
      <c r="E21" s="91">
        <v>-17.720747400000008</v>
      </c>
      <c r="F21" s="91">
        <v>1881.3150000000003</v>
      </c>
      <c r="G21" s="91">
        <v>11019.604342222465</v>
      </c>
      <c r="H21" s="91">
        <v>-541.35403886654558</v>
      </c>
      <c r="I21" s="92">
        <v>17780.490159254718</v>
      </c>
      <c r="J21" s="93">
        <v>1740.3807264369875</v>
      </c>
      <c r="K21" s="92">
        <v>19520.870885691707</v>
      </c>
      <c r="P21" s="20"/>
    </row>
    <row r="22" spans="1:16" ht="32.25" thickBot="1" x14ac:dyDescent="0.25">
      <c r="A22" s="94" t="s">
        <v>127</v>
      </c>
      <c r="B22" s="95">
        <v>0</v>
      </c>
      <c r="C22" s="95">
        <v>0</v>
      </c>
      <c r="D22" s="96">
        <v>850.49339553378275</v>
      </c>
      <c r="E22" s="97">
        <v>25.804000000000002</v>
      </c>
      <c r="F22" s="97">
        <v>0</v>
      </c>
      <c r="G22" s="98">
        <v>-27.225895700029401</v>
      </c>
      <c r="H22" s="97">
        <v>-39.302306219531999</v>
      </c>
      <c r="I22" s="99">
        <v>809.76919361422142</v>
      </c>
      <c r="J22" s="100">
        <v>43.030760066683037</v>
      </c>
      <c r="K22" s="99">
        <v>852.79995368090442</v>
      </c>
    </row>
    <row r="23" spans="1:16" ht="15.75" x14ac:dyDescent="0.2">
      <c r="A23" s="101" t="s">
        <v>119</v>
      </c>
      <c r="B23" s="102"/>
      <c r="C23" s="102"/>
      <c r="D23" s="102"/>
      <c r="E23" s="102"/>
      <c r="F23" s="102"/>
      <c r="G23" s="103">
        <v>-610.76499999999999</v>
      </c>
      <c r="H23" s="102"/>
      <c r="I23" s="104">
        <v>-610.76499999999999</v>
      </c>
      <c r="J23" s="105">
        <v>-218.37308755004301</v>
      </c>
      <c r="K23" s="104">
        <v>-829.138087550043</v>
      </c>
    </row>
    <row r="24" spans="1:16" ht="15.75" x14ac:dyDescent="0.2">
      <c r="A24" s="106" t="s">
        <v>124</v>
      </c>
      <c r="B24" s="102"/>
      <c r="C24" s="102"/>
      <c r="D24" s="102"/>
      <c r="E24" s="102"/>
      <c r="F24" s="102"/>
      <c r="G24" s="103"/>
      <c r="H24" s="107"/>
      <c r="I24" s="104">
        <v>0</v>
      </c>
      <c r="J24" s="105"/>
      <c r="K24" s="104">
        <v>0</v>
      </c>
    </row>
    <row r="25" spans="1:16" ht="15.75" x14ac:dyDescent="0.2">
      <c r="A25" s="101" t="s">
        <v>120</v>
      </c>
      <c r="B25" s="102"/>
      <c r="C25" s="102"/>
      <c r="D25" s="102"/>
      <c r="E25" s="102"/>
      <c r="F25" s="102">
        <v>0</v>
      </c>
      <c r="G25" s="103">
        <v>-49.573999999999998</v>
      </c>
      <c r="H25" s="103"/>
      <c r="I25" s="104">
        <v>-49.573999999999998</v>
      </c>
      <c r="J25" s="105"/>
      <c r="K25" s="104">
        <v>-49.573999999999998</v>
      </c>
    </row>
    <row r="26" spans="1:16" ht="15.75" x14ac:dyDescent="0.2">
      <c r="A26" s="101" t="s">
        <v>121</v>
      </c>
      <c r="B26" s="102"/>
      <c r="C26" s="102"/>
      <c r="D26" s="102"/>
      <c r="E26" s="102"/>
      <c r="F26" s="102"/>
      <c r="G26" s="103">
        <v>2.282</v>
      </c>
      <c r="H26" s="103"/>
      <c r="I26" s="104">
        <v>2.282</v>
      </c>
      <c r="J26" s="105"/>
      <c r="K26" s="104">
        <v>2.282</v>
      </c>
    </row>
    <row r="27" spans="1:16" ht="15.75" x14ac:dyDescent="0.2">
      <c r="A27" s="101" t="s">
        <v>122</v>
      </c>
      <c r="B27" s="102"/>
      <c r="C27" s="102"/>
      <c r="D27" s="102"/>
      <c r="E27" s="102"/>
      <c r="F27" s="102"/>
      <c r="G27" s="103">
        <v>-0.75836663722218922</v>
      </c>
      <c r="H27" s="103"/>
      <c r="I27" s="104">
        <v>-0.75836663722218922</v>
      </c>
      <c r="J27" s="105">
        <v>-94.064358999999996</v>
      </c>
      <c r="K27" s="104">
        <v>-94.822725637222192</v>
      </c>
    </row>
    <row r="28" spans="1:16" ht="15.75" x14ac:dyDescent="0.2">
      <c r="A28" s="108" t="s">
        <v>123</v>
      </c>
      <c r="B28" s="109"/>
      <c r="C28" s="109"/>
      <c r="D28" s="109"/>
      <c r="E28" s="109"/>
      <c r="F28" s="109"/>
      <c r="G28" s="109">
        <v>50.027999999999999</v>
      </c>
      <c r="H28" s="110"/>
      <c r="I28" s="111">
        <v>50.027999999999999</v>
      </c>
      <c r="J28" s="112">
        <v>-0.111</v>
      </c>
      <c r="K28" s="111">
        <v>49.917000000000002</v>
      </c>
    </row>
    <row r="29" spans="1:16" ht="16.5" thickBot="1" x14ac:dyDescent="0.25">
      <c r="A29" s="113" t="s">
        <v>158</v>
      </c>
      <c r="B29" s="114">
        <v>686.61800000000005</v>
      </c>
      <c r="C29" s="114">
        <v>1736.3320000000001</v>
      </c>
      <c r="D29" s="114">
        <v>3866.1889988325811</v>
      </c>
      <c r="E29" s="114">
        <v>8.0832525999999945</v>
      </c>
      <c r="F29" s="114">
        <v>1881.3150000000003</v>
      </c>
      <c r="G29" s="114">
        <v>11795.290983651155</v>
      </c>
      <c r="H29" s="114">
        <v>-580.65634508607764</v>
      </c>
      <c r="I29" s="43">
        <v>19393.171889997659</v>
      </c>
      <c r="J29" s="115">
        <v>1794.8235832252305</v>
      </c>
      <c r="K29" s="43">
        <v>21187.995473222891</v>
      </c>
      <c r="L29" s="22">
        <f>+K29-K6</f>
        <v>0</v>
      </c>
    </row>
    <row r="30" spans="1:16" ht="19.5" thickTop="1" x14ac:dyDescent="0.3">
      <c r="A30" s="7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6" ht="15.75" x14ac:dyDescent="0.3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16" ht="15.75" x14ac:dyDescent="0.3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2" ht="21.75" x14ac:dyDescent="0.3">
      <c r="A33" s="75" t="s">
        <v>132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2" ht="18.75" x14ac:dyDescent="0.3">
      <c r="A34" s="7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2" ht="18.75" x14ac:dyDescent="0.2">
      <c r="A35" s="77" t="s">
        <v>170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2" ht="61.5" customHeight="1" x14ac:dyDescent="0.2">
      <c r="A36" s="78" t="s">
        <v>90</v>
      </c>
      <c r="B36" s="79" t="s">
        <v>58</v>
      </c>
      <c r="C36" s="80" t="s">
        <v>59</v>
      </c>
      <c r="D36" s="80" t="s">
        <v>60</v>
      </c>
      <c r="E36" s="80" t="s">
        <v>61</v>
      </c>
      <c r="F36" s="80" t="s">
        <v>62</v>
      </c>
      <c r="G36" s="80" t="s">
        <v>128</v>
      </c>
      <c r="H36" s="81" t="s">
        <v>118</v>
      </c>
      <c r="I36" s="82" t="s">
        <v>66</v>
      </c>
      <c r="J36" s="83" t="s">
        <v>67</v>
      </c>
      <c r="K36" s="82" t="s">
        <v>68</v>
      </c>
    </row>
    <row r="37" spans="1:12" ht="48" customHeight="1" thickBot="1" x14ac:dyDescent="0.25">
      <c r="A37" s="84"/>
      <c r="B37" s="85"/>
      <c r="C37" s="86"/>
      <c r="D37" s="86"/>
      <c r="E37" s="86"/>
      <c r="F37" s="86"/>
      <c r="G37" s="86"/>
      <c r="H37" s="87"/>
      <c r="I37" s="88"/>
      <c r="J37" s="89"/>
      <c r="K37" s="88"/>
    </row>
    <row r="38" spans="1:12" ht="17.25" thickTop="1" thickBot="1" x14ac:dyDescent="0.25">
      <c r="A38" s="90" t="s">
        <v>152</v>
      </c>
      <c r="B38" s="91">
        <v>686.61800000000005</v>
      </c>
      <c r="C38" s="91">
        <v>1736.3320000000001</v>
      </c>
      <c r="D38" s="91">
        <v>4131.6118607040944</v>
      </c>
      <c r="E38" s="91">
        <v>-48.385999999999996</v>
      </c>
      <c r="F38" s="91">
        <v>1765.2150000000004</v>
      </c>
      <c r="G38" s="91">
        <v>10345.070379968651</v>
      </c>
      <c r="H38" s="91">
        <v>-359.34083273874762</v>
      </c>
      <c r="I38" s="92">
        <v>18257.120407933999</v>
      </c>
      <c r="J38" s="93">
        <v>1765.8644615919297</v>
      </c>
      <c r="K38" s="92">
        <v>20022.984869525928</v>
      </c>
    </row>
    <row r="39" spans="1:12" ht="32.25" thickBot="1" x14ac:dyDescent="0.25">
      <c r="A39" s="94" t="s">
        <v>127</v>
      </c>
      <c r="B39" s="95"/>
      <c r="C39" s="95"/>
      <c r="D39" s="97">
        <v>-1115.9162574053</v>
      </c>
      <c r="E39" s="97">
        <v>30.665252599999988</v>
      </c>
      <c r="F39" s="97"/>
      <c r="G39" s="98">
        <v>1353.8112394238151</v>
      </c>
      <c r="H39" s="97">
        <v>-182.01320612779801</v>
      </c>
      <c r="I39" s="99">
        <v>86.547028490720948</v>
      </c>
      <c r="J39" s="100">
        <v>216.0433224603799</v>
      </c>
      <c r="K39" s="99">
        <v>302.59035095110085</v>
      </c>
    </row>
    <row r="40" spans="1:12" ht="15.75" x14ac:dyDescent="0.2">
      <c r="A40" s="101" t="s">
        <v>119</v>
      </c>
      <c r="B40" s="102"/>
      <c r="C40" s="102"/>
      <c r="D40" s="102"/>
      <c r="E40" s="102"/>
      <c r="F40" s="102"/>
      <c r="G40" s="103">
        <v>-576.68700000000001</v>
      </c>
      <c r="H40" s="102"/>
      <c r="I40" s="104">
        <v>-576.68700000000001</v>
      </c>
      <c r="J40" s="105">
        <v>-240.89684508532201</v>
      </c>
      <c r="K40" s="104">
        <v>-817.58384508532208</v>
      </c>
    </row>
    <row r="41" spans="1:12" ht="15.75" x14ac:dyDescent="0.2">
      <c r="A41" s="106" t="s">
        <v>124</v>
      </c>
      <c r="B41" s="102"/>
      <c r="C41" s="102"/>
      <c r="D41" s="102"/>
      <c r="E41" s="102"/>
      <c r="F41" s="102"/>
      <c r="G41" s="103"/>
      <c r="H41" s="107"/>
      <c r="I41" s="104">
        <v>0</v>
      </c>
      <c r="J41" s="105"/>
      <c r="K41" s="104">
        <v>0</v>
      </c>
    </row>
    <row r="42" spans="1:12" ht="15.75" x14ac:dyDescent="0.2">
      <c r="A42" s="101" t="s">
        <v>120</v>
      </c>
      <c r="B42" s="102"/>
      <c r="C42" s="102"/>
      <c r="D42" s="102"/>
      <c r="E42" s="102"/>
      <c r="F42" s="102">
        <v>116.1</v>
      </c>
      <c r="G42" s="103">
        <v>-82.314999999999998</v>
      </c>
      <c r="H42" s="103"/>
      <c r="I42" s="104">
        <v>33.784999999999997</v>
      </c>
      <c r="J42" s="105"/>
      <c r="K42" s="104">
        <v>33.784999999999997</v>
      </c>
    </row>
    <row r="43" spans="1:12" ht="15.75" x14ac:dyDescent="0.2">
      <c r="A43" s="101" t="s">
        <v>121</v>
      </c>
      <c r="B43" s="102"/>
      <c r="C43" s="102"/>
      <c r="D43" s="102"/>
      <c r="E43" s="102"/>
      <c r="F43" s="102"/>
      <c r="G43" s="103">
        <v>-8.5229999999999997</v>
      </c>
      <c r="H43" s="103"/>
      <c r="I43" s="104">
        <v>-8.5229999999999997</v>
      </c>
      <c r="J43" s="105"/>
      <c r="K43" s="104">
        <v>-8.5229999999999997</v>
      </c>
    </row>
    <row r="44" spans="1:12" ht="15.75" x14ac:dyDescent="0.2">
      <c r="A44" s="101" t="s">
        <v>122</v>
      </c>
      <c r="B44" s="102"/>
      <c r="C44" s="102"/>
      <c r="D44" s="102"/>
      <c r="E44" s="102"/>
      <c r="F44" s="102"/>
      <c r="G44" s="103">
        <v>-18.961277170000002</v>
      </c>
      <c r="H44" s="103"/>
      <c r="I44" s="104">
        <v>-18.961277170000002</v>
      </c>
      <c r="J44" s="105">
        <v>-0.63021253000000022</v>
      </c>
      <c r="K44" s="104">
        <v>-19.591489700000004</v>
      </c>
    </row>
    <row r="45" spans="1:12" ht="15.75" x14ac:dyDescent="0.2">
      <c r="A45" s="108" t="s">
        <v>123</v>
      </c>
      <c r="B45" s="109"/>
      <c r="C45" s="109"/>
      <c r="D45" s="109"/>
      <c r="E45" s="109"/>
      <c r="F45" s="109"/>
      <c r="G45" s="109">
        <v>7.2089999999999996</v>
      </c>
      <c r="H45" s="110"/>
      <c r="I45" s="111">
        <v>7.2089999999999996</v>
      </c>
      <c r="J45" s="112"/>
      <c r="K45" s="111">
        <v>7.2089999999999996</v>
      </c>
    </row>
    <row r="46" spans="1:12" ht="16.5" thickBot="1" x14ac:dyDescent="0.25">
      <c r="A46" s="113" t="s">
        <v>133</v>
      </c>
      <c r="B46" s="114">
        <v>686.61800000000005</v>
      </c>
      <c r="C46" s="114">
        <v>1736.3320000000001</v>
      </c>
      <c r="D46" s="114">
        <v>3015.6956032987982</v>
      </c>
      <c r="E46" s="114">
        <v>-17.720747400000008</v>
      </c>
      <c r="F46" s="114">
        <v>1881.3150000000003</v>
      </c>
      <c r="G46" s="114">
        <v>11019.604342222465</v>
      </c>
      <c r="H46" s="114">
        <v>-541.35403886654558</v>
      </c>
      <c r="I46" s="43">
        <v>17780.490159254718</v>
      </c>
      <c r="J46" s="115">
        <v>1740.3807264369875</v>
      </c>
      <c r="K46" s="43">
        <v>19520.870885691707</v>
      </c>
      <c r="L46" s="22">
        <f>+K46-K21</f>
        <v>0</v>
      </c>
    </row>
    <row r="47" spans="1:12" ht="16.5" thickTop="1" x14ac:dyDescent="0.3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spans="1:12" ht="15.75" x14ac:dyDescent="0.3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</row>
  </sheetData>
  <mergeCells count="36">
    <mergeCell ref="D36:D37"/>
    <mergeCell ref="G36:G37"/>
    <mergeCell ref="J36:J37"/>
    <mergeCell ref="A35:K35"/>
    <mergeCell ref="A36:A37"/>
    <mergeCell ref="B36:B37"/>
    <mergeCell ref="C36:C37"/>
    <mergeCell ref="E36:E37"/>
    <mergeCell ref="F36:F37"/>
    <mergeCell ref="H36:H37"/>
    <mergeCell ref="I36:I37"/>
    <mergeCell ref="K36:K37"/>
    <mergeCell ref="A18:K18"/>
    <mergeCell ref="A19:A20"/>
    <mergeCell ref="B19:B20"/>
    <mergeCell ref="C19:C20"/>
    <mergeCell ref="E19:E20"/>
    <mergeCell ref="F19:F20"/>
    <mergeCell ref="H19:H20"/>
    <mergeCell ref="I19:I20"/>
    <mergeCell ref="K19:K20"/>
    <mergeCell ref="D19:D20"/>
    <mergeCell ref="G19:G20"/>
    <mergeCell ref="J19:J20"/>
    <mergeCell ref="A3:K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5">
    <pageSetUpPr fitToPage="1"/>
  </sheetPr>
  <dimension ref="A1:I27"/>
  <sheetViews>
    <sheetView topLeftCell="B8" workbookViewId="0">
      <selection activeCell="C15" sqref="C15"/>
    </sheetView>
  </sheetViews>
  <sheetFormatPr baseColWidth="10" defaultColWidth="11.42578125" defaultRowHeight="13.5" outlineLevelRow="1" outlineLevelCol="1" x14ac:dyDescent="0.25"/>
  <cols>
    <col min="1" max="1" width="29.28515625" style="1" hidden="1" customWidth="1" outlineLevel="1"/>
    <col min="2" max="2" width="26.42578125" style="1" customWidth="1" collapsed="1"/>
    <col min="3" max="4" width="13.5703125" style="1" customWidth="1"/>
    <col min="5" max="5" width="12.5703125" style="1" customWidth="1"/>
    <col min="6" max="6" width="12.85546875" style="1" customWidth="1"/>
    <col min="7" max="7" width="14" style="1" customWidth="1"/>
    <col min="8" max="16384" width="11.42578125" style="1"/>
  </cols>
  <sheetData>
    <row r="1" spans="1:9" hidden="1" outlineLevel="1" x14ac:dyDescent="0.25">
      <c r="A1" s="1" t="s">
        <v>0</v>
      </c>
    </row>
    <row r="2" spans="1:9" hidden="1" outlineLevel="1" x14ac:dyDescent="0.25">
      <c r="A2" s="1" t="s">
        <v>31</v>
      </c>
    </row>
    <row r="3" spans="1:9" hidden="1" outlineLevel="1" x14ac:dyDescent="0.25">
      <c r="A3" s="1" t="s">
        <v>2</v>
      </c>
    </row>
    <row r="4" spans="1:9" hidden="1" outlineLevel="1" x14ac:dyDescent="0.25">
      <c r="A4" s="1" t="s">
        <v>1</v>
      </c>
    </row>
    <row r="5" spans="1:9" hidden="1" outlineLevel="1" x14ac:dyDescent="0.25">
      <c r="A5" s="1" t="s">
        <v>3</v>
      </c>
    </row>
    <row r="6" spans="1:9" hidden="1" outlineLevel="1" x14ac:dyDescent="0.25">
      <c r="A6" s="1" t="s">
        <v>27</v>
      </c>
    </row>
    <row r="7" spans="1:9" hidden="1" outlineLevel="1" x14ac:dyDescent="0.25">
      <c r="C7" s="1" t="s">
        <v>28</v>
      </c>
      <c r="E7" s="2" t="s">
        <v>29</v>
      </c>
    </row>
    <row r="8" spans="1:9" collapsed="1" x14ac:dyDescent="0.25">
      <c r="C8" s="7"/>
      <c r="D8" s="7"/>
      <c r="E8" s="7"/>
      <c r="F8" s="7"/>
      <c r="G8" s="7"/>
    </row>
    <row r="9" spans="1:9" x14ac:dyDescent="0.25">
      <c r="C9" s="7"/>
      <c r="D9" s="7"/>
      <c r="E9" s="7"/>
      <c r="F9" s="7"/>
      <c r="G9" s="7"/>
    </row>
    <row r="10" spans="1:9" hidden="1" outlineLevel="1" x14ac:dyDescent="0.25">
      <c r="F10" s="2"/>
      <c r="G10" s="2"/>
    </row>
    <row r="11" spans="1:9" collapsed="1" x14ac:dyDescent="0.25">
      <c r="B11" s="4" t="s">
        <v>30</v>
      </c>
      <c r="C11" s="12" t="s">
        <v>17</v>
      </c>
      <c r="D11" s="12"/>
      <c r="E11" s="12" t="s">
        <v>5</v>
      </c>
      <c r="F11" s="8"/>
      <c r="G11" s="8"/>
      <c r="H11" s="9"/>
      <c r="I11" s="9"/>
    </row>
    <row r="12" spans="1:9" x14ac:dyDescent="0.25">
      <c r="A12" s="1" t="s">
        <v>19</v>
      </c>
      <c r="B12" s="13" t="s">
        <v>18</v>
      </c>
      <c r="C12" s="14">
        <f>_xll.GetCtData("CO-AMOUNT","CONS-AMOUNT",$A$1:$A$6,$A12,C$7,"#")</f>
        <v>0</v>
      </c>
      <c r="D12" s="14"/>
      <c r="E12" s="14">
        <f>_xll.GetCtData("CO-AMOUNT","CONS-AMOUNT",$A$1:$A$6,$A12,E$7,"#")</f>
        <v>0</v>
      </c>
      <c r="F12" s="10"/>
      <c r="G12" s="10"/>
      <c r="H12" s="9"/>
      <c r="I12" s="9"/>
    </row>
    <row r="13" spans="1:9" x14ac:dyDescent="0.25">
      <c r="A13" s="1" t="s">
        <v>20</v>
      </c>
      <c r="B13" s="5" t="s">
        <v>6</v>
      </c>
      <c r="C13" s="6">
        <f>_xll.GetCtData("CO-AMOUNT","CONS-AMOUNT",$A$1:$A$6,$A13,C$7,"#")</f>
        <v>0</v>
      </c>
      <c r="D13" s="6"/>
      <c r="E13" s="6">
        <f>_xll.GetCtData("CO-AMOUNT","CONS-AMOUNT",$A$1:$A$6,$A13,E$7,"#")</f>
        <v>0</v>
      </c>
      <c r="F13" s="9"/>
      <c r="G13" s="10"/>
      <c r="H13" s="9"/>
      <c r="I13" s="9"/>
    </row>
    <row r="14" spans="1:9" x14ac:dyDescent="0.25">
      <c r="A14" s="1" t="s">
        <v>21</v>
      </c>
      <c r="B14" s="5" t="s">
        <v>7</v>
      </c>
      <c r="C14" s="6">
        <f>_xll.GetCtData("CO-AMOUNT","CONS-AMOUNT",$A$1:$A$6,$A14,C$7,"#")</f>
        <v>0</v>
      </c>
      <c r="D14" s="6"/>
      <c r="E14" s="6">
        <f>_xll.GetCtData("CO-AMOUNT","CONS-AMOUNT",$A$1:$A$6,$A14,E$7,"#")</f>
        <v>0</v>
      </c>
      <c r="F14" s="9"/>
      <c r="G14" s="10"/>
      <c r="H14" s="9"/>
      <c r="I14" s="9"/>
    </row>
    <row r="15" spans="1:9" x14ac:dyDescent="0.25">
      <c r="A15" s="1" t="s">
        <v>22</v>
      </c>
      <c r="B15" s="15" t="s">
        <v>8</v>
      </c>
      <c r="C15" s="6">
        <f>_xll.GetCtData("CO-AMOUNT","CONS-AMOUNT",$A$1:$A$6,$A15,C$7,"#-40418")</f>
        <v>-40418</v>
      </c>
      <c r="D15" s="16"/>
      <c r="E15" s="16">
        <f>_xll.GetCtData("CO-AMOUNT","CONS-AMOUNT",$A$1:$A$6,$A15,E$7,"#47791")</f>
        <v>47791</v>
      </c>
      <c r="F15" s="9"/>
      <c r="G15" s="10"/>
      <c r="H15" s="9"/>
      <c r="I15" s="9"/>
    </row>
    <row r="16" spans="1:9" x14ac:dyDescent="0.25">
      <c r="A16" s="1" t="s">
        <v>23</v>
      </c>
      <c r="B16" s="15" t="s">
        <v>9</v>
      </c>
      <c r="C16" s="6">
        <f>_xll.GetCtData("CO-AMOUNT","CONS-AMOUNT",$A$1:$A$6,$A16,C$7,"#-22493,555847294")</f>
        <v>-22493.555847293999</v>
      </c>
      <c r="D16" s="16"/>
      <c r="E16" s="16">
        <f>_xll.GetCtData("CO-AMOUNT","CONS-AMOUNT",$A$1:$A$6,$A16,E$7,"#592010,131364912")</f>
        <v>592010.13136491203</v>
      </c>
      <c r="F16" s="9"/>
      <c r="G16" s="10"/>
      <c r="H16" s="9"/>
      <c r="I16" s="9"/>
    </row>
    <row r="17" spans="1:9" x14ac:dyDescent="0.25">
      <c r="A17" s="1" t="s">
        <v>24</v>
      </c>
      <c r="B17" s="15" t="s">
        <v>10</v>
      </c>
      <c r="C17" s="6">
        <f>_xll.GetCtData("CO-AMOUNT","CONS-AMOUNT",$A$1:$A$6,$A17,C$7,"#")</f>
        <v>0</v>
      </c>
      <c r="D17" s="16"/>
      <c r="E17" s="16">
        <f>_xll.GetCtData("CO-AMOUNT","CONS-AMOUNT",$A$1:$A$6,$A17,E$7,"#3787")</f>
        <v>3787</v>
      </c>
      <c r="F17" s="9"/>
      <c r="G17" s="10"/>
      <c r="H17" s="9"/>
      <c r="I17" s="9"/>
    </row>
    <row r="18" spans="1:9" x14ac:dyDescent="0.25">
      <c r="A18" s="1" t="s">
        <v>25</v>
      </c>
      <c r="B18" s="15"/>
      <c r="C18" s="6">
        <f>_xll.GetCtData("CO-AMOUNT","CONS-AMOUNT",$A$1:$A$6,$A18,C$7,"#-1663")</f>
        <v>-1663</v>
      </c>
      <c r="D18" s="16"/>
      <c r="E18" s="16">
        <f>_xll.GetCtData("CO-AMOUNT","CONS-AMOUNT",$A$1:$A$6,$A18,E$7,"#36058")</f>
        <v>36058</v>
      </c>
      <c r="F18" s="9"/>
      <c r="G18" s="10"/>
      <c r="H18" s="9"/>
      <c r="I18" s="9"/>
    </row>
    <row r="19" spans="1:9" x14ac:dyDescent="0.25">
      <c r="A19" s="1" t="s">
        <v>26</v>
      </c>
      <c r="B19" s="15"/>
      <c r="C19" s="6">
        <f>_xll.GetCtData("CO-AMOUNT","CONS-AMOUNT",$A$1:$A$6,$A19,C$7,"#0")</f>
        <v>0</v>
      </c>
      <c r="D19" s="16"/>
      <c r="E19" s="16">
        <f>_xll.GetCtData("CO-AMOUNT","CONS-AMOUNT",$A$1:$A$6,$A19,E$7,"#3289")</f>
        <v>3289</v>
      </c>
      <c r="F19" s="9"/>
      <c r="G19" s="10"/>
      <c r="H19" s="9"/>
      <c r="I19" s="9"/>
    </row>
    <row r="20" spans="1:9" x14ac:dyDescent="0.25">
      <c r="B20" s="15"/>
      <c r="C20" s="16"/>
      <c r="D20" s="16"/>
      <c r="E20" s="16"/>
      <c r="F20" s="9"/>
      <c r="G20" s="10"/>
      <c r="H20" s="9"/>
      <c r="I20" s="9"/>
    </row>
    <row r="21" spans="1:9" x14ac:dyDescent="0.25">
      <c r="A21" s="1" t="s">
        <v>12</v>
      </c>
      <c r="B21" s="17" t="s">
        <v>11</v>
      </c>
      <c r="C21" s="16">
        <f>_xll.GetCtData("CO-AMOUNT","CONS-AMOUNT",$A$1:$A$6,$A21,C$7,"#")</f>
        <v>0</v>
      </c>
      <c r="D21" s="16"/>
      <c r="E21" s="16">
        <f>_xll.GetCtData("CO-AMOUNT","CONS-AMOUNT",$A$1:$A$6,$A21,E$7,"#")</f>
        <v>0</v>
      </c>
      <c r="F21" s="10"/>
      <c r="G21" s="10"/>
      <c r="H21" s="9"/>
      <c r="I21" s="9"/>
    </row>
    <row r="22" spans="1:9" x14ac:dyDescent="0.25">
      <c r="A22" s="1" t="s">
        <v>14</v>
      </c>
      <c r="B22" s="17" t="s">
        <v>13</v>
      </c>
      <c r="C22" s="16">
        <f>_xll.GetCtData("CO-AMOUNT","CONS-AMOUNT",$A$1:$A$6,$A22,C$7,"#")</f>
        <v>0</v>
      </c>
      <c r="D22" s="16"/>
      <c r="E22" s="16">
        <f>_xll.GetCtData("CO-AMOUNT","CONS-AMOUNT",$A$1:$A$6,$A22,E$7,"#25")</f>
        <v>25</v>
      </c>
      <c r="F22" s="10"/>
      <c r="G22" s="10"/>
      <c r="H22" s="9"/>
      <c r="I22" s="9"/>
    </row>
    <row r="23" spans="1:9" x14ac:dyDescent="0.25">
      <c r="A23" s="1" t="s">
        <v>15</v>
      </c>
      <c r="B23" s="15" t="s">
        <v>16</v>
      </c>
      <c r="C23" s="16">
        <f>_xll.GetCtData("CO-AMOUNT","CONS-AMOUNT",$A$1:$A$6,$A23,C$7,"#6852")</f>
        <v>6852</v>
      </c>
      <c r="D23" s="16"/>
      <c r="E23" s="16">
        <f>_xll.GetCtData("CO-AMOUNT","CONS-AMOUNT",$A$1:$A$6,$A23,E$7,"#-3365")</f>
        <v>-3365</v>
      </c>
      <c r="F23" s="9"/>
      <c r="G23" s="9"/>
      <c r="H23" s="9"/>
      <c r="I23" s="9"/>
    </row>
    <row r="24" spans="1:9" x14ac:dyDescent="0.25">
      <c r="A24" s="3" t="s">
        <v>4</v>
      </c>
      <c r="B24" s="18"/>
      <c r="C24" s="19">
        <f>C12+C13+C14</f>
        <v>0</v>
      </c>
      <c r="D24" s="19"/>
      <c r="E24" s="19">
        <f>E12+E13+E14</f>
        <v>0</v>
      </c>
      <c r="F24" s="11"/>
      <c r="G24" s="11"/>
      <c r="H24" s="9"/>
      <c r="I24" s="9"/>
    </row>
    <row r="25" spans="1:9" x14ac:dyDescent="0.25">
      <c r="F25" s="9"/>
      <c r="G25" s="9"/>
      <c r="H25" s="9"/>
      <c r="I25" s="9"/>
    </row>
    <row r="26" spans="1:9" x14ac:dyDescent="0.25">
      <c r="F26" s="9"/>
      <c r="G26" s="9"/>
      <c r="H26" s="9"/>
      <c r="I26" s="9"/>
    </row>
    <row r="27" spans="1:9" x14ac:dyDescent="0.25">
      <c r="F27" s="9"/>
      <c r="G27" s="9"/>
      <c r="H27" s="9"/>
      <c r="I27" s="9"/>
    </row>
  </sheetData>
  <phoneticPr fontId="8" type="noConversion"/>
  <pageMargins left="0.78740157480314965" right="0.78740157480314965" top="0.98425196850393704" bottom="0.98425196850393704" header="0.51181102362204722" footer="0.51181102362204722"/>
  <pageSetup paperSize="9" scale="93" orientation="portrait" r:id="rId1"/>
  <headerFooter>
    <oddHeader>&amp;L&amp;A</oddHeader>
  </headerFooter>
  <customProperties>
    <customPr name="EpmWorksheetKeyString_GUID" r:id="rId2"/>
  </customProperties>
  <drawing r:id="rId3"/>
  <legacyDrawing r:id="rId4"/>
  <controls>
    <mc:AlternateContent xmlns:mc="http://schemas.openxmlformats.org/markup-compatibility/2006">
      <mc:Choice Requires="x14">
        <control shapeId="21505" r:id="rId5" name="CustomMemberDispatchertb1">
          <controlPr defaultSize="0" autoLine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914400</xdr:colOff>
                <xdr:row>0</xdr:row>
                <xdr:rowOff>0</xdr:rowOff>
              </to>
            </anchor>
          </controlPr>
        </control>
      </mc:Choice>
      <mc:Fallback>
        <control shapeId="21505" r:id="rId5" name="CustomMemberDispatchertb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Consolidated balance sheet</vt:lpstr>
      <vt:lpstr>Consolidated income statement</vt:lpstr>
      <vt:lpstr>Equity</vt:lpstr>
      <vt:lpstr>20-3Dépréciations</vt:lpstr>
      <vt:lpstr>'20-3Dépréciations'!Zone_d_impression</vt:lpstr>
      <vt:lpstr>Equity!Zone_d_impression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NOTARIANI Michel</cp:lastModifiedBy>
  <cp:lastPrinted>2018-02-08T14:02:44Z</cp:lastPrinted>
  <dcterms:created xsi:type="dcterms:W3CDTF">1996-10-21T11:03:58Z</dcterms:created>
  <dcterms:modified xsi:type="dcterms:W3CDTF">2021-02-16T17:18:18Z</dcterms:modified>
</cp:coreProperties>
</file>