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K COMMUNICATION INSTITUTIONNELLE\WEB\REFONTE SITE 2016-2017\CONTENU\INVESTISSEUR\Publications 2019\Résultats Semestre 1 2019\"/>
    </mc:Choice>
  </mc:AlternateContent>
  <bookViews>
    <workbookView xWindow="240" yWindow="1280" windowWidth="9180" windowHeight="3360" tabRatio="944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sheet'!$A$2:$E$69</definedName>
    <definedName name="_xlnm.Print_Area" localSheetId="1">'Consolidated income'!$A$11:$E$46</definedName>
    <definedName name="_xlnm.Print_Area" localSheetId="2">Equity!$A$16:$K$46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E14" i="37" l="1"/>
  <c r="C14" i="37"/>
  <c r="C16" i="37"/>
  <c r="E15" i="37"/>
  <c r="C17" i="37"/>
  <c r="E13" i="37"/>
  <c r="C19" i="37"/>
  <c r="C21" i="37"/>
  <c r="E23" i="37"/>
  <c r="C22" i="37"/>
  <c r="E17" i="37"/>
  <c r="E18" i="37"/>
  <c r="C15" i="37"/>
  <c r="E22" i="37"/>
  <c r="E21" i="37"/>
  <c r="E12" i="37"/>
  <c r="E19" i="37"/>
  <c r="C18" i="37"/>
  <c r="C13" i="37"/>
  <c r="C23" i="37"/>
  <c r="C12" i="37"/>
  <c r="E16" i="37"/>
  <c r="C24" i="37" l="1"/>
  <c r="E24" i="37"/>
</calcChain>
</file>

<file path=xl/sharedStrings.xml><?xml version="1.0" encoding="utf-8"?>
<sst xmlns="http://schemas.openxmlformats.org/spreadsheetml/2006/main" count="206" uniqueCount="153">
  <si>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</si>
  <si>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</si>
  <si>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</si>
  <si>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</si>
  <si>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</si>
  <si>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</si>
  <si>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</si>
  <si>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</si>
  <si>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</si>
  <si>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</si>
  <si>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</si>
  <si>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</si>
  <si>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</si>
  <si>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</si>
  <si>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</si>
  <si>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</si>
  <si>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</si>
  <si>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</si>
  <si>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</si>
  <si>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</si>
  <si>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</si>
  <si>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</si>
  <si>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</si>
  <si>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</si>
  <si>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</si>
  <si>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</si>
  <si>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</si>
  <si>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</si>
  <si>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</si>
  <si>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</si>
  <si>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</si>
  <si>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</si>
  <si>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</si>
  <si>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</si>
  <si>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</si>
  <si>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</si>
  <si>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</si>
  <si>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</si>
  <si>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</si>
  <si>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</si>
  <si>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</si>
  <si>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</si>
  <si>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</si>
  <si>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</si>
  <si>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</si>
  <si>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</si>
  <si>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</si>
  <si>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</si>
  <si>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</si>
  <si>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</si>
  <si>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</si>
  <si>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</si>
  <si>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</si>
  <si>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</si>
  <si>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</si>
  <si>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</si>
  <si>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</si>
  <si>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</si>
  <si>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</si>
  <si>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</si>
  <si>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</si>
  <si>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</si>
  <si>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</si>
  <si>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</si>
  <si>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</si>
  <si>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</si>
  <si>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</si>
  <si>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</si>
  <si>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</si>
  <si>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</si>
  <si>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</si>
  <si>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</si>
  <si>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</si>
  <si>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</si>
  <si>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</si>
  <si>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</si>
  <si>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</si>
  <si>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</si>
  <si>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</si>
  <si>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</si>
  <si>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</si>
  <si>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</si>
  <si>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</si>
  <si>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</si>
  <si>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</si>
  <si>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</si>
  <si>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</si>
  <si>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</si>
  <si>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</si>
  <si>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</si>
  <si>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</si>
  <si>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</si>
  <si>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</si>
  <si>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</si>
  <si>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</si>
  <si>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</si>
  <si>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</si>
  <si>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</si>
  <si>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</si>
  <si>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</si>
  <si>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</si>
  <si>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</si>
  <si>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</si>
  <si>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</si>
  <si>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</si>
  <si>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</si>
  <si>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</si>
  <si>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</si>
  <si>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</si>
  <si>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</si>
  <si>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</si>
  <si>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</si>
  <si>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</si>
  <si>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</si>
  <si>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</si>
  <si>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</si>
  <si>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</si>
  <si>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</si>
  <si>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</si>
  <si>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</si>
  <si>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</si>
  <si>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</si>
  <si>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</si>
  <si>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2016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</si>
  <si>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</si>
  <si>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</si>
  <si>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</si>
  <si>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</si>
  <si>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</si>
  <si>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</si>
  <si>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</si>
  <si>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Equity at 31.12.2017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</si>
  <si>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2017</t>
    </r>
  </si>
  <si>
    <t>31.12.2017</t>
  </si>
  <si>
    <t>CONSOLIDATED BALANCE SHEET</t>
  </si>
  <si>
    <t>CONSOLIDATED INCOME STATEMENT</t>
  </si>
  <si>
    <t>CONSOLIDATED STATEMENT OF CHANGES IN EQUITY AS OF DECEMBER, 31th, 2017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</si>
  <si>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</si>
  <si>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</si>
  <si>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</si>
  <si>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</si>
  <si>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31.12.2018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</si>
  <si>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</si>
  <si>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</si>
  <si>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</si>
  <si>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t>Equity at 31.12.2018</t>
  </si>
  <si>
    <t>30.06.2019</t>
  </si>
  <si>
    <t>Equity at 01.01.2017 – IFRS</t>
  </si>
  <si>
    <t>Equity at 01.01.2018 – IFRS</t>
  </si>
  <si>
    <t>CONSOLIDATED STATEMENT OF CHANGES IN EQUITY AS OF JUNE, 30th, 2019</t>
  </si>
  <si>
    <r>
      <t xml:space="preserve">Equity at 01.01.2019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</si>
  <si>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30.06.2019</t>
  </si>
  <si>
    <t>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</si>
</sst>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20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2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6" xfId="3" applyFont="1" applyFill="1" applyBorder="1" applyAlignment="1">
      <alignment horizontal="center" vertical="center" wrapText="1"/>
    </xf>
    <xf numFmtId="164" fontId="19" fillId="0" borderId="16" xfId="3" applyFont="1" applyBorder="1" applyAlignment="1">
      <alignment horizontal="center" vertical="center" wrapText="1"/>
    </xf>
    <xf numFmtId="164" fontId="8" fillId="6" borderId="16" xfId="3" applyFont="1" applyFill="1" applyBorder="1" applyAlignment="1">
      <alignment horizontal="right" vertical="center" wrapText="1"/>
    </xf>
    <xf numFmtId="164" fontId="8" fillId="0" borderId="16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5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8" xfId="3" applyNumberFormat="1" applyFont="1" applyFill="1" applyBorder="1" applyAlignment="1">
      <alignment horizontal="right" vertical="center" wrapText="1"/>
    </xf>
    <xf numFmtId="165" fontId="19" fillId="0" borderId="18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19" fillId="5" borderId="20" xfId="0" applyNumberFormat="1" applyFont="1" applyFill="1" applyBorder="1" applyAlignment="1">
      <alignment horizontal="right" vertical="center"/>
    </xf>
    <xf numFmtId="165" fontId="19" fillId="6" borderId="17" xfId="0" applyNumberFormat="1" applyFont="1" applyFill="1" applyBorder="1" applyAlignment="1">
      <alignment horizontal="right" vertical="center"/>
    </xf>
    <xf numFmtId="165" fontId="19" fillId="5" borderId="17" xfId="0" applyNumberFormat="1" applyFont="1" applyFill="1" applyBorder="1" applyAlignment="1">
      <alignment horizontal="right" vertical="center"/>
    </xf>
    <xf numFmtId="165" fontId="19" fillId="5" borderId="26" xfId="0" applyNumberFormat="1" applyFont="1" applyFill="1" applyBorder="1" applyAlignment="1">
      <alignment horizontal="right" vertical="center"/>
    </xf>
    <xf numFmtId="165" fontId="19" fillId="5" borderId="26" xfId="0" applyNumberFormat="1" applyFont="1" applyFill="1" applyBorder="1" applyAlignment="1">
      <alignment horizontal="right" vertical="center" wrapText="1"/>
    </xf>
    <xf numFmtId="165" fontId="19" fillId="5" borderId="26" xfId="3" applyNumberFormat="1" applyFont="1" applyFill="1" applyBorder="1" applyAlignment="1">
      <alignment horizontal="right" vertical="center" wrapText="1"/>
    </xf>
    <xf numFmtId="165" fontId="19" fillId="6" borderId="24" xfId="3" applyNumberFormat="1" applyFont="1" applyFill="1" applyBorder="1" applyAlignment="1">
      <alignment horizontal="right" vertical="center" wrapText="1"/>
    </xf>
    <xf numFmtId="165" fontId="19" fillId="5" borderId="24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9" xfId="3" applyNumberFormat="1" applyFont="1" applyFill="1" applyBorder="1" applyAlignment="1">
      <alignment horizontal="right" vertical="center" wrapText="1"/>
    </xf>
    <xf numFmtId="165" fontId="19" fillId="5" borderId="16" xfId="3" applyNumberFormat="1" applyFont="1" applyFill="1" applyBorder="1" applyAlignment="1">
      <alignment horizontal="right" vertical="center" wrapText="1"/>
    </xf>
    <xf numFmtId="165" fontId="8" fillId="5" borderId="21" xfId="0" applyNumberFormat="1" applyFont="1" applyFill="1" applyBorder="1" applyAlignment="1">
      <alignment horizontal="right" vertical="center"/>
    </xf>
    <xf numFmtId="165" fontId="8" fillId="5" borderId="14" xfId="0" applyNumberFormat="1" applyFont="1" applyFill="1" applyBorder="1" applyAlignment="1">
      <alignment horizontal="right" vertical="center"/>
    </xf>
    <xf numFmtId="165" fontId="19" fillId="6" borderId="7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 wrapText="1"/>
    </xf>
    <xf numFmtId="166" fontId="19" fillId="5" borderId="26" xfId="0" applyNumberFormat="1" applyFont="1" applyFill="1" applyBorder="1" applyAlignment="1">
      <alignment horizontal="right" vertical="center" wrapText="1"/>
    </xf>
    <xf numFmtId="164" fontId="27" fillId="0" borderId="0" xfId="3" applyFont="1"/>
    <xf numFmtId="0" fontId="9" fillId="0" borderId="0" xfId="0" applyFont="1"/>
    <xf numFmtId="166" fontId="27" fillId="0" borderId="0" xfId="0" applyNumberFormat="1" applyFont="1"/>
    <xf numFmtId="165" fontId="27" fillId="0" borderId="0" xfId="0" applyNumberFormat="1" applyFont="1"/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9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2" xfId="0" applyFont="1" applyFill="1" applyBorder="1" applyAlignment="1">
      <alignment horizontal="center" vertical="center" textRotation="90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2" xfId="0" applyFont="1" applyFill="1" applyBorder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6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6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1"/>
  <sheetViews>
    <sheetView showGridLines="0" tabSelected="1" workbookViewId="0">
      <selection activeCell="A73" sqref="A73"/>
    </sheetView>
  </sheetViews>
  <sheetFormatPr baseColWidth="10" defaultRowHeight="12.5" x14ac:dyDescent="0.25"/>
  <cols>
    <col min="1" max="1" width="93.453125" bestFit="1" customWidth="1"/>
    <col min="2" max="2" width="6" bestFit="1" customWidth="1"/>
    <col min="3" max="4" width="15" style="47" bestFit="1" customWidth="1"/>
    <col min="5" max="5" width="12.26953125" style="47" customWidth="1"/>
  </cols>
  <sheetData>
    <row r="2" spans="1:5" ht="18" x14ac:dyDescent="0.25">
      <c r="A2" s="56" t="s">
        <v>134</v>
      </c>
      <c r="B2" s="57"/>
      <c r="C2" s="57"/>
      <c r="D2" s="57"/>
      <c r="E2" s="57"/>
    </row>
    <row r="3" spans="1:5" ht="18" x14ac:dyDescent="0.25">
      <c r="A3" s="56"/>
      <c r="B3" s="57"/>
      <c r="C3" s="57"/>
      <c r="D3" s="57"/>
      <c r="E3" s="57"/>
    </row>
    <row r="4" spans="1:5" ht="15" customHeight="1" thickBot="1" x14ac:dyDescent="0.3">
      <c r="A4" s="22" t="s">
        <v>32</v>
      </c>
      <c r="B4" s="23"/>
      <c r="C4" s="48" t="s">
        <v>146</v>
      </c>
      <c r="D4" s="49" t="s">
        <v>141</v>
      </c>
      <c r="E4" s="49" t="s">
        <v>133</v>
      </c>
    </row>
    <row r="5" spans="1:5" ht="15" customHeight="1" thickTop="1" x14ac:dyDescent="0.25">
      <c r="A5" s="24" t="s">
        <v>33</v>
      </c>
      <c r="B5" s="25"/>
      <c r="C5" s="72">
        <v>257.21693785479499</v>
      </c>
      <c r="D5" s="61">
        <v>253.70363006300602</v>
      </c>
      <c r="E5" s="61">
        <v>273.21577530267604</v>
      </c>
    </row>
    <row r="6" spans="1:5" ht="15" customHeight="1" x14ac:dyDescent="0.25">
      <c r="A6" s="24" t="s">
        <v>34</v>
      </c>
      <c r="B6" s="25"/>
      <c r="C6" s="72">
        <v>16.8731338741927</v>
      </c>
      <c r="D6" s="61">
        <v>18.826140414041401</v>
      </c>
      <c r="E6" s="61">
        <v>24.0875161217247</v>
      </c>
    </row>
    <row r="7" spans="1:5" ht="15" customHeight="1" x14ac:dyDescent="0.25">
      <c r="A7" s="26" t="s">
        <v>35</v>
      </c>
      <c r="B7" s="27"/>
      <c r="C7" s="72">
        <v>450.87499760700302</v>
      </c>
      <c r="D7" s="61">
        <v>459.687831756376</v>
      </c>
      <c r="E7" s="61">
        <v>501.79380378626001</v>
      </c>
    </row>
    <row r="8" spans="1:5" ht="15" customHeight="1" thickBot="1" x14ac:dyDescent="0.3">
      <c r="A8" s="28" t="s">
        <v>36</v>
      </c>
      <c r="B8" s="29"/>
      <c r="C8" s="63">
        <v>724.96506933599107</v>
      </c>
      <c r="D8" s="64">
        <v>732.21760223342392</v>
      </c>
      <c r="E8" s="64">
        <v>799.097095210661</v>
      </c>
    </row>
    <row r="9" spans="1:5" ht="15" customHeight="1" x14ac:dyDescent="0.25">
      <c r="A9" s="24" t="s">
        <v>37</v>
      </c>
      <c r="B9" s="25"/>
      <c r="C9" s="72">
        <v>2576.4157804922897</v>
      </c>
      <c r="D9" s="61">
        <v>2540.0290981098105</v>
      </c>
      <c r="E9" s="61">
        <v>2568.0866559440201</v>
      </c>
    </row>
    <row r="10" spans="1:5" ht="15" customHeight="1" x14ac:dyDescent="0.25">
      <c r="A10" s="24" t="s">
        <v>38</v>
      </c>
      <c r="B10" s="25"/>
      <c r="C10" s="72">
        <v>305.76759863023096</v>
      </c>
      <c r="D10" s="61">
        <v>396.33120162016201</v>
      </c>
      <c r="E10" s="61">
        <v>548.728156535528</v>
      </c>
    </row>
    <row r="11" spans="1:5" ht="15" customHeight="1" x14ac:dyDescent="0.25">
      <c r="A11" s="24" t="s">
        <v>39</v>
      </c>
      <c r="B11" s="25"/>
      <c r="C11" s="72">
        <v>302546.41313660902</v>
      </c>
      <c r="D11" s="61">
        <v>289342.724434743</v>
      </c>
      <c r="E11" s="61">
        <v>296481.34762088198</v>
      </c>
    </row>
    <row r="12" spans="1:5" ht="15" customHeight="1" x14ac:dyDescent="0.25">
      <c r="A12" s="24" t="s">
        <v>40</v>
      </c>
      <c r="B12" s="25"/>
      <c r="C12" s="72">
        <v>87180.102862119704</v>
      </c>
      <c r="D12" s="61">
        <v>81602.942094499303</v>
      </c>
      <c r="E12" s="61">
        <v>81721.768258224009</v>
      </c>
    </row>
    <row r="13" spans="1:5" ht="15" customHeight="1" x14ac:dyDescent="0.25">
      <c r="A13" s="24" t="s">
        <v>41</v>
      </c>
      <c r="B13" s="25"/>
      <c r="C13" s="72">
        <v>4958.4066771772405</v>
      </c>
      <c r="D13" s="61">
        <v>4891.3184011114599</v>
      </c>
      <c r="E13" s="61">
        <v>4970.5385030152502</v>
      </c>
    </row>
    <row r="14" spans="1:5" ht="15" customHeight="1" x14ac:dyDescent="0.25">
      <c r="A14" s="26" t="s">
        <v>42</v>
      </c>
      <c r="B14" s="27"/>
      <c r="C14" s="65">
        <v>768.49199999999996</v>
      </c>
      <c r="D14" s="66">
        <v>1287.645</v>
      </c>
      <c r="E14" s="66">
        <v>797.53300000000002</v>
      </c>
    </row>
    <row r="15" spans="1:5" ht="15" customHeight="1" thickBot="1" x14ac:dyDescent="0.3">
      <c r="A15" s="28" t="s">
        <v>43</v>
      </c>
      <c r="B15" s="29"/>
      <c r="C15" s="63">
        <v>398335.598055029</v>
      </c>
      <c r="D15" s="64">
        <v>380060.99023008399</v>
      </c>
      <c r="E15" s="64">
        <v>387088.00219460001</v>
      </c>
    </row>
    <row r="16" spans="1:5" ht="15" customHeight="1" thickBot="1" x14ac:dyDescent="0.3">
      <c r="A16" s="28" t="s">
        <v>44</v>
      </c>
      <c r="B16" s="29"/>
      <c r="C16" s="63">
        <v>6.0350000000000001</v>
      </c>
      <c r="D16" s="64">
        <v>7.4640000000000004</v>
      </c>
      <c r="E16" s="64">
        <v>9.2439999999999998</v>
      </c>
    </row>
    <row r="17" spans="1:5" ht="15" customHeight="1" thickBot="1" x14ac:dyDescent="0.3">
      <c r="A17" s="28" t="s">
        <v>45</v>
      </c>
      <c r="B17" s="29"/>
      <c r="C17" s="63">
        <v>527.54393084943297</v>
      </c>
      <c r="D17" s="64">
        <v>516.91898860469496</v>
      </c>
      <c r="E17" s="64">
        <v>65.872748709541398</v>
      </c>
    </row>
    <row r="18" spans="1:5" ht="15" customHeight="1" thickBot="1" x14ac:dyDescent="0.3">
      <c r="A18" s="28" t="s">
        <v>139</v>
      </c>
      <c r="B18" s="29"/>
      <c r="C18" s="63">
        <v>21480.234470257899</v>
      </c>
      <c r="D18" s="64">
        <v>21556.143460007897</v>
      </c>
      <c r="E18" s="64">
        <v>22734.783601609899</v>
      </c>
    </row>
    <row r="19" spans="1:5" ht="15" customHeight="1" x14ac:dyDescent="0.25">
      <c r="A19" s="24" t="s">
        <v>46</v>
      </c>
      <c r="B19" s="25"/>
      <c r="C19" s="72">
        <v>5773.2906636078997</v>
      </c>
      <c r="D19" s="61">
        <v>2991.4480161650899</v>
      </c>
      <c r="E19" s="61">
        <v>3334.51715717142</v>
      </c>
    </row>
    <row r="20" spans="1:5" ht="15" customHeight="1" x14ac:dyDescent="0.25">
      <c r="A20" s="24" t="s">
        <v>47</v>
      </c>
      <c r="B20" s="25"/>
      <c r="C20" s="72">
        <v>420.82279603781302</v>
      </c>
      <c r="D20" s="61">
        <v>340.954657447984</v>
      </c>
      <c r="E20" s="61">
        <v>532.48263566806509</v>
      </c>
    </row>
    <row r="21" spans="1:5" ht="15" customHeight="1" x14ac:dyDescent="0.25">
      <c r="A21" s="24" t="s">
        <v>48</v>
      </c>
      <c r="B21" s="25"/>
      <c r="C21" s="72">
        <v>5839.31050180069</v>
      </c>
      <c r="D21" s="61">
        <v>5192.8762903920897</v>
      </c>
      <c r="E21" s="61">
        <v>4646.8948735009808</v>
      </c>
    </row>
    <row r="22" spans="1:5" ht="15" customHeight="1" x14ac:dyDescent="0.25">
      <c r="A22" s="24" t="s">
        <v>49</v>
      </c>
      <c r="B22" s="25"/>
      <c r="C22" s="72">
        <v>180.10104563900401</v>
      </c>
      <c r="D22" s="61">
        <v>311.05609411925798</v>
      </c>
      <c r="E22" s="61">
        <v>291.52179492327798</v>
      </c>
    </row>
    <row r="23" spans="1:5" ht="15" customHeight="1" x14ac:dyDescent="0.25">
      <c r="A23" s="24" t="s">
        <v>50</v>
      </c>
      <c r="B23" s="25"/>
      <c r="C23" s="72">
        <v>2340.5528830432404</v>
      </c>
      <c r="D23" s="61">
        <v>2275.5287737256881</v>
      </c>
      <c r="E23" s="61">
        <v>2280.5461346510879</v>
      </c>
    </row>
    <row r="24" spans="1:5" ht="15" customHeight="1" x14ac:dyDescent="0.25">
      <c r="A24" s="24" t="s">
        <v>51</v>
      </c>
      <c r="B24" s="25"/>
      <c r="C24" s="72">
        <v>0</v>
      </c>
      <c r="D24" s="61">
        <v>0</v>
      </c>
      <c r="E24" s="61">
        <v>1.0999999999999999E-2</v>
      </c>
    </row>
    <row r="25" spans="1:5" ht="15" customHeight="1" x14ac:dyDescent="0.25">
      <c r="A25" s="26" t="s">
        <v>52</v>
      </c>
      <c r="B25" s="27"/>
      <c r="C25" s="65">
        <v>211.84959388951899</v>
      </c>
      <c r="D25" s="66">
        <v>251.58958095746499</v>
      </c>
      <c r="E25" s="66">
        <v>284.34678418276599</v>
      </c>
    </row>
    <row r="26" spans="1:5" ht="15" customHeight="1" thickBot="1" x14ac:dyDescent="0.3">
      <c r="A26" s="28" t="s">
        <v>53</v>
      </c>
      <c r="B26" s="29"/>
      <c r="C26" s="63">
        <v>14765.927484018199</v>
      </c>
      <c r="D26" s="64">
        <v>11363.453412807601</v>
      </c>
      <c r="E26" s="64">
        <v>11370.320380097599</v>
      </c>
    </row>
    <row r="27" spans="1:5" ht="15" customHeight="1" thickBot="1" x14ac:dyDescent="0.3">
      <c r="A27" s="28" t="s">
        <v>54</v>
      </c>
      <c r="B27" s="29"/>
      <c r="C27" s="63">
        <v>148.422</v>
      </c>
      <c r="D27" s="64">
        <v>0</v>
      </c>
      <c r="E27" s="64">
        <v>0</v>
      </c>
    </row>
    <row r="28" spans="1:5" ht="15" customHeight="1" thickBot="1" x14ac:dyDescent="0.3">
      <c r="A28" s="28" t="s">
        <v>55</v>
      </c>
      <c r="B28" s="29"/>
      <c r="C28" s="63">
        <v>1280.7070416336901</v>
      </c>
      <c r="D28" s="64">
        <v>1287.06387460221</v>
      </c>
      <c r="E28" s="64">
        <v>1230.88509253658</v>
      </c>
    </row>
    <row r="29" spans="1:5" ht="15" customHeight="1" thickBot="1" x14ac:dyDescent="0.3">
      <c r="A29" s="30" t="s">
        <v>56</v>
      </c>
      <c r="B29" s="23"/>
      <c r="C29" s="77">
        <v>437269.43305112398</v>
      </c>
      <c r="D29" s="78">
        <v>415524.25156834</v>
      </c>
      <c r="E29" s="78">
        <v>423298.20511276502</v>
      </c>
    </row>
    <row r="30" spans="1:5" ht="13" thickTop="1" x14ac:dyDescent="0.25">
      <c r="A30" s="21"/>
    </row>
    <row r="32" spans="1:5" ht="13.5" thickBot="1" x14ac:dyDescent="0.3">
      <c r="A32" s="22" t="s">
        <v>57</v>
      </c>
      <c r="B32" s="23"/>
      <c r="C32" s="48" t="s">
        <v>146</v>
      </c>
      <c r="D32" s="49" t="s">
        <v>141</v>
      </c>
      <c r="E32" s="49" t="s">
        <v>133</v>
      </c>
    </row>
    <row r="33" spans="1:5" ht="13" thickTop="1" x14ac:dyDescent="0.25">
      <c r="A33" s="24" t="s">
        <v>58</v>
      </c>
      <c r="B33" s="25"/>
      <c r="C33" s="72">
        <v>686.61812459999999</v>
      </c>
      <c r="D33" s="61">
        <v>686.61812459999999</v>
      </c>
      <c r="E33" s="61">
        <v>686.61812459999999</v>
      </c>
    </row>
    <row r="34" spans="1:5" x14ac:dyDescent="0.25">
      <c r="A34" s="24" t="s">
        <v>59</v>
      </c>
      <c r="B34" s="25"/>
      <c r="C34" s="72">
        <v>1736.3320000000001</v>
      </c>
      <c r="D34" s="61">
        <v>1736.3320000000001</v>
      </c>
      <c r="E34" s="61">
        <v>1736.3320000000001</v>
      </c>
    </row>
    <row r="35" spans="1:5" x14ac:dyDescent="0.25">
      <c r="A35" s="26" t="s">
        <v>60</v>
      </c>
      <c r="B35" s="27"/>
      <c r="C35" s="65">
        <v>4046.3401691179201</v>
      </c>
      <c r="D35" s="66">
        <v>3015.7073518136799</v>
      </c>
      <c r="E35" s="66">
        <v>4131.6165793305499</v>
      </c>
    </row>
    <row r="36" spans="1:5" x14ac:dyDescent="0.25">
      <c r="A36" s="31" t="s">
        <v>61</v>
      </c>
      <c r="B36" s="32"/>
      <c r="C36" s="67">
        <v>9.8036054000000004</v>
      </c>
      <c r="D36" s="74">
        <v>-17.719747399999999</v>
      </c>
      <c r="E36" s="74">
        <v>-48.386000000000003</v>
      </c>
    </row>
    <row r="37" spans="1:5" x14ac:dyDescent="0.25">
      <c r="A37" s="31" t="s">
        <v>62</v>
      </c>
      <c r="B37" s="32"/>
      <c r="C37" s="67">
        <v>1881.3150000000001</v>
      </c>
      <c r="D37" s="68">
        <v>1881.3150000000001</v>
      </c>
      <c r="E37" s="68">
        <v>1765.2149999999999</v>
      </c>
    </row>
    <row r="38" spans="1:5" x14ac:dyDescent="0.25">
      <c r="A38" s="31" t="s">
        <v>63</v>
      </c>
      <c r="B38" s="32"/>
      <c r="C38" s="67">
        <v>10421.4358913782</v>
      </c>
      <c r="D38" s="68">
        <v>9652.9762722272117</v>
      </c>
      <c r="E38" s="68">
        <v>9060.5489291046706</v>
      </c>
    </row>
    <row r="39" spans="1:5" x14ac:dyDescent="0.25">
      <c r="A39" s="31" t="s">
        <v>64</v>
      </c>
      <c r="B39" s="32"/>
      <c r="C39" s="67">
        <v>687.48157038602892</v>
      </c>
      <c r="D39" s="68">
        <v>1366.7028143238299</v>
      </c>
      <c r="E39" s="68">
        <v>1284.5204646729899</v>
      </c>
    </row>
    <row r="40" spans="1:5" x14ac:dyDescent="0.25">
      <c r="A40" s="31" t="s">
        <v>65</v>
      </c>
      <c r="B40" s="32"/>
      <c r="C40" s="67">
        <v>-508.86881142655102</v>
      </c>
      <c r="D40" s="74">
        <v>-541.35262206222808</v>
      </c>
      <c r="E40" s="74">
        <v>-359.33941593443001</v>
      </c>
    </row>
    <row r="41" spans="1:5" ht="13.5" thickBot="1" x14ac:dyDescent="0.3">
      <c r="A41" s="28" t="s">
        <v>66</v>
      </c>
      <c r="B41" s="29"/>
      <c r="C41" s="63">
        <v>18960.457549455601</v>
      </c>
      <c r="D41" s="64">
        <v>17780.579193502501</v>
      </c>
      <c r="E41" s="64">
        <v>18257.125681773799</v>
      </c>
    </row>
    <row r="42" spans="1:5" x14ac:dyDescent="0.25">
      <c r="A42" s="26" t="s">
        <v>67</v>
      </c>
      <c r="B42" s="27"/>
      <c r="C42" s="65">
        <v>1748.49927051137</v>
      </c>
      <c r="D42" s="66">
        <v>1740.29857746928</v>
      </c>
      <c r="E42" s="66">
        <v>1765.86460004382</v>
      </c>
    </row>
    <row r="43" spans="1:5" ht="13.5" thickBot="1" x14ac:dyDescent="0.3">
      <c r="A43" s="28" t="s">
        <v>68</v>
      </c>
      <c r="B43" s="29"/>
      <c r="C43" s="63">
        <v>20708.956819967003</v>
      </c>
      <c r="D43" s="64">
        <v>19520.877770971802</v>
      </c>
      <c r="E43" s="64">
        <v>20022.990281817601</v>
      </c>
    </row>
    <row r="44" spans="1:5" x14ac:dyDescent="0.25">
      <c r="A44" s="24" t="s">
        <v>69</v>
      </c>
      <c r="B44" s="25"/>
      <c r="C44" s="72">
        <v>166923.01917397839</v>
      </c>
      <c r="D44" s="61">
        <v>162500.87736226042</v>
      </c>
      <c r="E44" s="61">
        <v>158653.47675831322</v>
      </c>
    </row>
    <row r="45" spans="1:5" x14ac:dyDescent="0.25">
      <c r="A45" s="26" t="s">
        <v>70</v>
      </c>
      <c r="B45" s="27"/>
      <c r="C45" s="65">
        <v>53333.401944427802</v>
      </c>
      <c r="D45" s="66">
        <v>48222.997180918101</v>
      </c>
      <c r="E45" s="66">
        <v>45822.375498477195</v>
      </c>
    </row>
    <row r="46" spans="1:5" ht="13.5" thickBot="1" x14ac:dyDescent="0.3">
      <c r="A46" s="28" t="s">
        <v>71</v>
      </c>
      <c r="B46" s="29"/>
      <c r="C46" s="63">
        <v>220256.42111840702</v>
      </c>
      <c r="D46" s="64">
        <v>210723.87454317798</v>
      </c>
      <c r="E46" s="64">
        <v>204475.85225679001</v>
      </c>
    </row>
    <row r="47" spans="1:5" ht="15.5" x14ac:dyDescent="0.25">
      <c r="A47" s="24" t="s">
        <v>72</v>
      </c>
      <c r="B47" s="25"/>
      <c r="C47" s="72">
        <v>114662.95088340899</v>
      </c>
      <c r="D47" s="61">
        <v>116227.113257426</v>
      </c>
      <c r="E47" s="61">
        <v>121579.95436477099</v>
      </c>
    </row>
    <row r="48" spans="1:5" ht="15.5" x14ac:dyDescent="0.25">
      <c r="A48" s="24" t="s">
        <v>73</v>
      </c>
      <c r="B48" s="25"/>
      <c r="C48" s="72">
        <v>639.75272126588698</v>
      </c>
      <c r="D48" s="61">
        <v>594.591498649865</v>
      </c>
      <c r="E48" s="61">
        <v>625.42927194241008</v>
      </c>
    </row>
    <row r="49" spans="1:5" ht="15.5" x14ac:dyDescent="0.25">
      <c r="A49" s="26" t="s">
        <v>74</v>
      </c>
      <c r="B49" s="27"/>
      <c r="C49" s="65">
        <v>8675.3780000000006</v>
      </c>
      <c r="D49" s="66">
        <v>7945.5480000000007</v>
      </c>
      <c r="E49" s="66">
        <v>8187.6350000000002</v>
      </c>
    </row>
    <row r="50" spans="1:5" ht="13.5" thickBot="1" x14ac:dyDescent="0.3">
      <c r="A50" s="28" t="s">
        <v>75</v>
      </c>
      <c r="B50" s="29"/>
      <c r="C50" s="63">
        <v>123978.081604675</v>
      </c>
      <c r="D50" s="64">
        <v>124767.25275607599</v>
      </c>
      <c r="E50" s="64">
        <v>130393.018636714</v>
      </c>
    </row>
    <row r="51" spans="1:5" x14ac:dyDescent="0.25">
      <c r="A51" s="24" t="s">
        <v>76</v>
      </c>
      <c r="B51" s="25"/>
      <c r="C51" s="72">
        <v>0</v>
      </c>
      <c r="D51" s="61">
        <v>0</v>
      </c>
      <c r="E51" s="61">
        <v>0</v>
      </c>
    </row>
    <row r="52" spans="1:5" x14ac:dyDescent="0.25">
      <c r="A52" s="26" t="s">
        <v>77</v>
      </c>
      <c r="B52" s="27"/>
      <c r="C52" s="65">
        <v>29384.752</v>
      </c>
      <c r="D52" s="66">
        <v>22107.297999999999</v>
      </c>
      <c r="E52" s="66">
        <v>30335.528999999999</v>
      </c>
    </row>
    <row r="53" spans="1:5" ht="13.5" thickBot="1" x14ac:dyDescent="0.3">
      <c r="A53" s="28" t="s">
        <v>78</v>
      </c>
      <c r="B53" s="29"/>
      <c r="C53" s="63">
        <v>373619.25472308102</v>
      </c>
      <c r="D53" s="64">
        <v>357598.42529925401</v>
      </c>
      <c r="E53" s="64">
        <v>365204.39989350404</v>
      </c>
    </row>
    <row r="54" spans="1:5" ht="13.5" thickBot="1" x14ac:dyDescent="0.3">
      <c r="A54" s="28" t="s">
        <v>79</v>
      </c>
      <c r="B54" s="29"/>
      <c r="C54" s="63">
        <v>270.79289923381396</v>
      </c>
      <c r="D54" s="64">
        <v>174.06828689955202</v>
      </c>
      <c r="E54" s="64">
        <v>210.450149460538</v>
      </c>
    </row>
    <row r="55" spans="1:5" x14ac:dyDescent="0.25">
      <c r="A55" s="26" t="s">
        <v>80</v>
      </c>
      <c r="B55" s="27"/>
      <c r="C55" s="65">
        <v>5842.9719999999998</v>
      </c>
      <c r="D55" s="66">
        <v>5336.7349999999997</v>
      </c>
      <c r="E55" s="66">
        <v>5299.951</v>
      </c>
    </row>
    <row r="56" spans="1:5" x14ac:dyDescent="0.25">
      <c r="A56" s="26" t="s">
        <v>140</v>
      </c>
      <c r="B56" s="27"/>
      <c r="C56" s="65">
        <v>4.8360000000000003</v>
      </c>
      <c r="D56" s="66">
        <v>4.8339999999999996</v>
      </c>
      <c r="E56" s="66">
        <v>0</v>
      </c>
    </row>
    <row r="57" spans="1:5" ht="13.5" thickBot="1" x14ac:dyDescent="0.3">
      <c r="A57" s="28" t="s">
        <v>81</v>
      </c>
      <c r="B57" s="29"/>
      <c r="C57" s="63">
        <v>5847.808</v>
      </c>
      <c r="D57" s="64">
        <v>5341.5690000000004</v>
      </c>
      <c r="E57" s="64">
        <v>5299.951</v>
      </c>
    </row>
    <row r="58" spans="1:5" x14ac:dyDescent="0.25">
      <c r="A58" s="24" t="s">
        <v>82</v>
      </c>
      <c r="B58" s="25"/>
      <c r="C58" s="72">
        <v>13184.460999999999</v>
      </c>
      <c r="D58" s="61">
        <v>11409.045</v>
      </c>
      <c r="E58" s="61">
        <v>10310.172</v>
      </c>
    </row>
    <row r="59" spans="1:5" x14ac:dyDescent="0.25">
      <c r="A59" s="24" t="s">
        <v>83</v>
      </c>
      <c r="B59" s="25"/>
      <c r="C59" s="72">
        <v>153.703</v>
      </c>
      <c r="D59" s="61">
        <v>182.47399999999999</v>
      </c>
      <c r="E59" s="61">
        <v>470.09300000000002</v>
      </c>
    </row>
    <row r="60" spans="1:5" x14ac:dyDescent="0.25">
      <c r="A60" s="24" t="s">
        <v>84</v>
      </c>
      <c r="B60" s="25"/>
      <c r="C60" s="72">
        <v>16566.176343511401</v>
      </c>
      <c r="D60" s="61">
        <v>14330.938326813699</v>
      </c>
      <c r="E60" s="61">
        <v>14262.2522260557</v>
      </c>
    </row>
    <row r="61" spans="1:5" x14ac:dyDescent="0.25">
      <c r="A61" s="24" t="s">
        <v>85</v>
      </c>
      <c r="B61" s="25"/>
      <c r="C61" s="72">
        <v>233.90547858404901</v>
      </c>
      <c r="D61" s="61">
        <v>264.046672197796</v>
      </c>
      <c r="E61" s="61">
        <v>298.52493783060299</v>
      </c>
    </row>
    <row r="62" spans="1:5" x14ac:dyDescent="0.25">
      <c r="A62" s="26" t="s">
        <v>86</v>
      </c>
      <c r="B62" s="27"/>
      <c r="C62" s="65">
        <v>74.426000000000002</v>
      </c>
      <c r="D62" s="66">
        <v>69.790000000000006</v>
      </c>
      <c r="E62" s="66">
        <v>49.795000000000002</v>
      </c>
    </row>
    <row r="63" spans="1:5" x14ac:dyDescent="0.25">
      <c r="A63" s="31" t="s">
        <v>87</v>
      </c>
      <c r="B63" s="32"/>
      <c r="C63" s="67">
        <v>675.39777017306005</v>
      </c>
      <c r="D63" s="68">
        <v>613.0580799999999</v>
      </c>
      <c r="E63" s="68">
        <v>728.08174829469704</v>
      </c>
    </row>
    <row r="64" spans="1:5" x14ac:dyDescent="0.25">
      <c r="A64" s="31" t="s">
        <v>42</v>
      </c>
      <c r="B64" s="32"/>
      <c r="C64" s="67">
        <v>1110.1659999999999</v>
      </c>
      <c r="D64" s="68">
        <v>1193.2809999999999</v>
      </c>
      <c r="E64" s="68">
        <v>1110.0519999999999</v>
      </c>
    </row>
    <row r="65" spans="1:5" x14ac:dyDescent="0.25">
      <c r="A65" s="31" t="s">
        <v>88</v>
      </c>
      <c r="B65" s="32"/>
      <c r="C65" s="67">
        <v>898.12183091631994</v>
      </c>
      <c r="D65" s="68">
        <v>489.83562556255595</v>
      </c>
      <c r="E65" s="68">
        <v>915.298</v>
      </c>
    </row>
    <row r="66" spans="1:5" x14ac:dyDescent="0.25">
      <c r="A66" s="31" t="s">
        <v>89</v>
      </c>
      <c r="B66" s="32"/>
      <c r="C66" s="67">
        <v>3926.2630956569901</v>
      </c>
      <c r="D66" s="68">
        <v>4336.8424166408204</v>
      </c>
      <c r="E66" s="68">
        <v>4416.1447858014499</v>
      </c>
    </row>
    <row r="67" spans="1:5" ht="13.5" thickBot="1" x14ac:dyDescent="0.3">
      <c r="A67" s="28" t="s">
        <v>90</v>
      </c>
      <c r="B67" s="29"/>
      <c r="C67" s="63">
        <v>36822.620518841803</v>
      </c>
      <c r="D67" s="64">
        <v>32889.311121214902</v>
      </c>
      <c r="E67" s="64">
        <v>32560.4136979824</v>
      </c>
    </row>
    <row r="68" spans="1:5" ht="13.5" thickBot="1" x14ac:dyDescent="0.3">
      <c r="A68" s="28" t="s">
        <v>91</v>
      </c>
      <c r="B68" s="29"/>
      <c r="C68" s="63">
        <v>0</v>
      </c>
      <c r="D68" s="64">
        <v>0</v>
      </c>
      <c r="E68" s="64">
        <v>0</v>
      </c>
    </row>
    <row r="69" spans="1:5" ht="13.5" thickBot="1" x14ac:dyDescent="0.3">
      <c r="A69" s="30" t="s">
        <v>92</v>
      </c>
      <c r="B69" s="23"/>
      <c r="C69" s="77">
        <v>437269.432961124</v>
      </c>
      <c r="D69" s="78">
        <v>415524.25147834001</v>
      </c>
      <c r="E69" s="78">
        <v>423298.20502276497</v>
      </c>
    </row>
    <row r="70" spans="1:5" ht="13" thickTop="1" x14ac:dyDescent="0.25"/>
    <row r="71" spans="1:5" x14ac:dyDescent="0.25">
      <c r="C71" s="103"/>
      <c r="D71" s="103"/>
      <c r="E71" s="103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E51"/>
  <sheetViews>
    <sheetView showGridLines="0" workbookViewId="0">
      <selection activeCell="C44" sqref="C44"/>
    </sheetView>
  </sheetViews>
  <sheetFormatPr baseColWidth="10" defaultRowHeight="12.5" x14ac:dyDescent="0.25"/>
  <cols>
    <col min="1" max="1" width="78.1796875" bestFit="1" customWidth="1"/>
    <col min="3" max="3" width="18.26953125" style="47" bestFit="1" customWidth="1"/>
    <col min="4" max="5" width="14.1796875" style="47" customWidth="1"/>
  </cols>
  <sheetData>
    <row r="11" spans="1:5" ht="18" x14ac:dyDescent="0.25">
      <c r="A11" s="56" t="s">
        <v>135</v>
      </c>
      <c r="B11" s="57"/>
      <c r="C11" s="57"/>
      <c r="D11" s="57"/>
      <c r="E11" s="57"/>
    </row>
    <row r="12" spans="1:5" ht="27.75" customHeight="1" thickBot="1" x14ac:dyDescent="0.3">
      <c r="A12" s="22" t="s">
        <v>93</v>
      </c>
      <c r="B12" s="23"/>
      <c r="C12" s="48" t="s">
        <v>146</v>
      </c>
      <c r="D12" s="49" t="s">
        <v>141</v>
      </c>
      <c r="E12" s="49" t="s">
        <v>152</v>
      </c>
    </row>
    <row r="13" spans="1:5" ht="16.5" customHeight="1" thickTop="1" x14ac:dyDescent="0.25">
      <c r="A13" s="24" t="s">
        <v>94</v>
      </c>
      <c r="B13" s="25"/>
      <c r="C13" s="60">
        <v>17721.331986682901</v>
      </c>
      <c r="D13" s="61">
        <v>32533.73516811564</v>
      </c>
      <c r="E13" s="61">
        <v>17151.06257214291</v>
      </c>
    </row>
    <row r="14" spans="1:5" ht="16.5" customHeight="1" x14ac:dyDescent="0.25">
      <c r="A14" s="24" t="s">
        <v>95</v>
      </c>
      <c r="B14" s="25"/>
      <c r="C14" s="60">
        <v>-182.86059515773701</v>
      </c>
      <c r="D14" s="62">
        <v>-218.79236396418298</v>
      </c>
      <c r="E14" s="62">
        <v>-218.00065112043202</v>
      </c>
    </row>
    <row r="15" spans="1:5" ht="16.5" customHeight="1" thickBot="1" x14ac:dyDescent="0.3">
      <c r="A15" s="28" t="s">
        <v>96</v>
      </c>
      <c r="B15" s="29"/>
      <c r="C15" s="63">
        <v>17538.471391525101</v>
      </c>
      <c r="D15" s="64">
        <v>32314.942804151502</v>
      </c>
      <c r="E15" s="64">
        <v>16933.061921022501</v>
      </c>
    </row>
    <row r="16" spans="1:5" ht="16.5" customHeight="1" thickBot="1" x14ac:dyDescent="0.3">
      <c r="A16" s="28" t="s">
        <v>97</v>
      </c>
      <c r="B16" s="29"/>
      <c r="C16" s="63">
        <v>67.590865938711687</v>
      </c>
      <c r="D16" s="64">
        <v>147.901005917037</v>
      </c>
      <c r="E16" s="64">
        <v>67.351123846755101</v>
      </c>
    </row>
    <row r="17" spans="1:5" ht="16.5" customHeight="1" thickBot="1" x14ac:dyDescent="0.3">
      <c r="A17" s="28" t="s">
        <v>98</v>
      </c>
      <c r="B17" s="29"/>
      <c r="C17" s="63">
        <v>0</v>
      </c>
      <c r="D17" s="64">
        <v>0.53300000000000003</v>
      </c>
      <c r="E17" s="64">
        <v>1.4E-2</v>
      </c>
    </row>
    <row r="18" spans="1:5" ht="16.5" customHeight="1" x14ac:dyDescent="0.25">
      <c r="A18" s="26" t="s">
        <v>142</v>
      </c>
      <c r="B18" s="27"/>
      <c r="C18" s="65">
        <v>4256.62819669705</v>
      </c>
      <c r="D18" s="66">
        <v>8416.6664482057004</v>
      </c>
      <c r="E18" s="66">
        <v>4484.8122030053501</v>
      </c>
    </row>
    <row r="19" spans="1:5" ht="16.5" customHeight="1" x14ac:dyDescent="0.25">
      <c r="A19" s="31" t="s">
        <v>99</v>
      </c>
      <c r="B19" s="32"/>
      <c r="C19" s="67">
        <v>386.51975901660802</v>
      </c>
      <c r="D19" s="68">
        <v>195.00583380196298</v>
      </c>
      <c r="E19" s="68">
        <v>166.66765995198401</v>
      </c>
    </row>
    <row r="20" spans="1:5" ht="16.5" customHeight="1" x14ac:dyDescent="0.25">
      <c r="A20" s="33" t="s">
        <v>100</v>
      </c>
      <c r="B20" s="34"/>
      <c r="C20" s="60">
        <v>3304.21364902906</v>
      </c>
      <c r="D20" s="69">
        <v>-2957.5974581181299</v>
      </c>
      <c r="E20" s="69">
        <v>-383.07273520997398</v>
      </c>
    </row>
    <row r="21" spans="1:5" ht="16.5" customHeight="1" x14ac:dyDescent="0.25">
      <c r="A21" s="26" t="s">
        <v>101</v>
      </c>
      <c r="B21" s="27"/>
      <c r="C21" s="65">
        <v>247.38499999999999</v>
      </c>
      <c r="D21" s="66">
        <v>1131.5050000000001</v>
      </c>
      <c r="E21" s="66">
        <v>998.53800000000001</v>
      </c>
    </row>
    <row r="22" spans="1:5" ht="16.5" customHeight="1" thickBot="1" x14ac:dyDescent="0.3">
      <c r="A22" s="35" t="s">
        <v>102</v>
      </c>
      <c r="B22" s="36"/>
      <c r="C22" s="70">
        <v>8194.7466047427206</v>
      </c>
      <c r="D22" s="71">
        <v>6785.5798238895304</v>
      </c>
      <c r="E22" s="71">
        <v>5266.9451277473599</v>
      </c>
    </row>
    <row r="23" spans="1:5" ht="16.5" customHeight="1" thickBot="1" x14ac:dyDescent="0.3">
      <c r="A23" s="28" t="s">
        <v>103</v>
      </c>
      <c r="B23" s="29"/>
      <c r="C23" s="63">
        <v>25800.808862206599</v>
      </c>
      <c r="D23" s="64">
        <v>39248.956633957998</v>
      </c>
      <c r="E23" s="64">
        <v>22267.3721726166</v>
      </c>
    </row>
    <row r="24" spans="1:5" ht="16.5" customHeight="1" x14ac:dyDescent="0.25">
      <c r="A24" s="24" t="s">
        <v>104</v>
      </c>
      <c r="B24" s="25"/>
      <c r="C24" s="60">
        <v>-21655.600564533499</v>
      </c>
      <c r="D24" s="62">
        <v>-31140.311728725799</v>
      </c>
      <c r="E24" s="62">
        <v>-18438.292091324998</v>
      </c>
    </row>
    <row r="25" spans="1:5" ht="16.5" customHeight="1" x14ac:dyDescent="0.25">
      <c r="A25" s="24" t="s">
        <v>105</v>
      </c>
      <c r="B25" s="25"/>
      <c r="C25" s="72">
        <v>-24.195946421659869</v>
      </c>
      <c r="D25" s="73">
        <v>-13.719052470330098</v>
      </c>
      <c r="E25" s="73">
        <v>-32.910085355999968</v>
      </c>
    </row>
    <row r="26" spans="1:5" ht="16.5" customHeight="1" x14ac:dyDescent="0.25">
      <c r="A26" s="24" t="s">
        <v>106</v>
      </c>
      <c r="B26" s="25"/>
      <c r="C26" s="72">
        <v>-4.4999999999999998E-2</v>
      </c>
      <c r="D26" s="62">
        <v>6.3029999999999999</v>
      </c>
      <c r="E26" s="62">
        <v>0.124</v>
      </c>
    </row>
    <row r="27" spans="1:5" ht="16.5" customHeight="1" x14ac:dyDescent="0.25">
      <c r="A27" s="24" t="s">
        <v>107</v>
      </c>
      <c r="B27" s="25"/>
      <c r="C27" s="60">
        <v>-2038.9078022308699</v>
      </c>
      <c r="D27" s="62">
        <v>-3954.3372235955499</v>
      </c>
      <c r="E27" s="62">
        <v>-1955.69696608858</v>
      </c>
    </row>
    <row r="28" spans="1:5" ht="16.5" customHeight="1" x14ac:dyDescent="0.25">
      <c r="A28" s="24" t="s">
        <v>108</v>
      </c>
      <c r="B28" s="25"/>
      <c r="C28" s="60">
        <v>-11.8713914273601</v>
      </c>
      <c r="D28" s="62">
        <v>-24.828451811555102</v>
      </c>
      <c r="E28" s="62">
        <v>-12.3681372261811</v>
      </c>
    </row>
    <row r="29" spans="1:5" ht="16.5" customHeight="1" x14ac:dyDescent="0.25">
      <c r="A29" s="24" t="s">
        <v>109</v>
      </c>
      <c r="B29" s="25"/>
      <c r="C29" s="60">
        <v>-114.97819312210599</v>
      </c>
      <c r="D29" s="62">
        <v>-202.25553039404102</v>
      </c>
      <c r="E29" s="62">
        <v>-108.602869104642</v>
      </c>
    </row>
    <row r="30" spans="1:5" ht="16.5" customHeight="1" x14ac:dyDescent="0.25">
      <c r="A30" s="26" t="s">
        <v>110</v>
      </c>
      <c r="B30" s="27"/>
      <c r="C30" s="67">
        <v>-262.21759720960199</v>
      </c>
      <c r="D30" s="74">
        <v>-575.39429602641405</v>
      </c>
      <c r="E30" s="74">
        <v>-99.7154462572894</v>
      </c>
    </row>
    <row r="31" spans="1:5" ht="16.5" customHeight="1" thickBot="1" x14ac:dyDescent="0.3">
      <c r="A31" s="28" t="s">
        <v>111</v>
      </c>
      <c r="B31" s="29"/>
      <c r="C31" s="63">
        <v>-24467.626332009</v>
      </c>
      <c r="D31" s="75">
        <v>-36632.4828613926</v>
      </c>
      <c r="E31" s="75">
        <v>-20968.890020211002</v>
      </c>
    </row>
    <row r="32" spans="1:5" ht="16.5" customHeight="1" thickBot="1" x14ac:dyDescent="0.3">
      <c r="A32" s="28" t="s">
        <v>112</v>
      </c>
      <c r="B32" s="29"/>
      <c r="C32" s="63">
        <v>1333.18253019755</v>
      </c>
      <c r="D32" s="64">
        <v>2616.47377256547</v>
      </c>
      <c r="E32" s="64">
        <v>1298.4821524055801</v>
      </c>
    </row>
    <row r="33" spans="1:5" ht="16.5" customHeight="1" x14ac:dyDescent="0.25">
      <c r="A33" s="26" t="s">
        <v>113</v>
      </c>
      <c r="B33" s="27"/>
      <c r="C33" s="65">
        <v>-0.40600000000000003</v>
      </c>
      <c r="D33" s="76">
        <v>-35.445</v>
      </c>
      <c r="E33" s="76">
        <v>-1.2869999999999999</v>
      </c>
    </row>
    <row r="34" spans="1:5" ht="16.5" customHeight="1" thickBot="1" x14ac:dyDescent="0.3">
      <c r="A34" s="28" t="s">
        <v>114</v>
      </c>
      <c r="B34" s="29"/>
      <c r="C34" s="63">
        <v>1332.7765301975501</v>
      </c>
      <c r="D34" s="64">
        <v>2581.0287725654698</v>
      </c>
      <c r="E34" s="64">
        <v>1297.1951524055801</v>
      </c>
    </row>
    <row r="35" spans="1:5" ht="16.5" customHeight="1" x14ac:dyDescent="0.25">
      <c r="A35" s="24" t="s">
        <v>115</v>
      </c>
      <c r="B35" s="25"/>
      <c r="C35" s="60">
        <v>-128.03200000000001</v>
      </c>
      <c r="D35" s="62">
        <v>-248.45099999999999</v>
      </c>
      <c r="E35" s="62">
        <v>-122.246</v>
      </c>
    </row>
    <row r="36" spans="1:5" ht="16.5" customHeight="1" x14ac:dyDescent="0.25">
      <c r="A36" s="24" t="s">
        <v>116</v>
      </c>
      <c r="B36" s="25"/>
      <c r="C36" s="72">
        <v>-1.5029999999999999</v>
      </c>
      <c r="D36" s="61">
        <v>1.8859999999999999</v>
      </c>
      <c r="E36" s="61">
        <v>0.92600000000000005</v>
      </c>
    </row>
    <row r="37" spans="1:5" ht="16.5" customHeight="1" x14ac:dyDescent="0.25">
      <c r="A37" s="24" t="s">
        <v>117</v>
      </c>
      <c r="B37" s="25"/>
      <c r="C37" s="72">
        <v>22.160112241076401</v>
      </c>
      <c r="D37" s="61">
        <v>128.87769001777102</v>
      </c>
      <c r="E37" s="61">
        <v>49.798731879507898</v>
      </c>
    </row>
    <row r="38" spans="1:5" ht="16.5" customHeight="1" x14ac:dyDescent="0.25">
      <c r="A38" s="24" t="s">
        <v>118</v>
      </c>
      <c r="B38" s="25"/>
      <c r="C38" s="60">
        <v>-377.49851755272101</v>
      </c>
      <c r="D38" s="62">
        <v>-793.30329004517898</v>
      </c>
      <c r="E38" s="62">
        <v>-408.76908214378801</v>
      </c>
    </row>
    <row r="39" spans="1:5" ht="16.5" customHeight="1" x14ac:dyDescent="0.25">
      <c r="A39" s="26" t="s">
        <v>119</v>
      </c>
      <c r="B39" s="27"/>
      <c r="C39" s="65">
        <v>0</v>
      </c>
      <c r="D39" s="66">
        <v>0</v>
      </c>
      <c r="E39" s="66">
        <v>0</v>
      </c>
    </row>
    <row r="40" spans="1:5" ht="16.5" customHeight="1" thickBot="1" x14ac:dyDescent="0.3">
      <c r="A40" s="28" t="s">
        <v>64</v>
      </c>
      <c r="B40" s="29"/>
      <c r="C40" s="63">
        <v>847.90312488590553</v>
      </c>
      <c r="D40" s="64">
        <v>1670.0381725380616</v>
      </c>
      <c r="E40" s="64">
        <v>816.9048021412998</v>
      </c>
    </row>
    <row r="41" spans="1:5" ht="16.5" customHeight="1" x14ac:dyDescent="0.25">
      <c r="A41" s="26" t="s">
        <v>67</v>
      </c>
      <c r="B41" s="27"/>
      <c r="C41" s="65">
        <v>-160.42245581467401</v>
      </c>
      <c r="D41" s="76">
        <v>-303.33625952903503</v>
      </c>
      <c r="E41" s="76">
        <v>-144.699742123867</v>
      </c>
    </row>
    <row r="42" spans="1:5" ht="16.5" customHeight="1" thickBot="1" x14ac:dyDescent="0.3">
      <c r="A42" s="28" t="s">
        <v>120</v>
      </c>
      <c r="B42" s="29"/>
      <c r="C42" s="63">
        <v>687.480669071227</v>
      </c>
      <c r="D42" s="64">
        <v>1366.70191300903</v>
      </c>
      <c r="E42" s="64">
        <v>672.20506001743399</v>
      </c>
    </row>
    <row r="43" spans="1:5" ht="16.5" customHeight="1" x14ac:dyDescent="0.25">
      <c r="A43" s="24" t="s">
        <v>121</v>
      </c>
      <c r="B43" s="25"/>
      <c r="C43" s="45">
        <v>0.95884482255555714</v>
      </c>
      <c r="D43" s="46">
        <v>1.9188960306013376</v>
      </c>
      <c r="E43" s="46">
        <v>0.94581256135376535</v>
      </c>
    </row>
    <row r="44" spans="1:5" ht="16.5" customHeight="1" thickBot="1" x14ac:dyDescent="0.3">
      <c r="A44" s="37" t="s">
        <v>122</v>
      </c>
      <c r="B44" s="38"/>
      <c r="C44" s="50">
        <v>0.95884482255555714</v>
      </c>
      <c r="D44" s="51">
        <v>1.9188960306013376</v>
      </c>
      <c r="E44" s="51">
        <v>0.94581256135376535</v>
      </c>
    </row>
    <row r="45" spans="1:5" ht="13" thickTop="1" x14ac:dyDescent="0.25">
      <c r="A45" s="21"/>
    </row>
    <row r="46" spans="1:5" ht="15.5" x14ac:dyDescent="0.25">
      <c r="A46" s="39"/>
    </row>
    <row r="48" spans="1:5" x14ac:dyDescent="0.25">
      <c r="A48" s="53"/>
    </row>
    <row r="49" spans="1:5" ht="12.75" customHeight="1" x14ac:dyDescent="0.25">
      <c r="A49" s="59"/>
      <c r="B49" s="59"/>
      <c r="C49" s="59"/>
      <c r="D49" s="59"/>
      <c r="E49" s="59"/>
    </row>
    <row r="50" spans="1:5" ht="27.75" customHeight="1" x14ac:dyDescent="0.25">
      <c r="A50" s="59"/>
      <c r="B50" s="58"/>
      <c r="C50" s="58"/>
      <c r="D50" s="58"/>
      <c r="E50" s="58"/>
    </row>
    <row r="51" spans="1:5" ht="24" customHeight="1" x14ac:dyDescent="0.25">
      <c r="A51" s="59"/>
      <c r="B51" s="59"/>
      <c r="C51" s="59"/>
      <c r="D51" s="59"/>
      <c r="E51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workbookViewId="0">
      <selection activeCell="L46" sqref="L46"/>
    </sheetView>
  </sheetViews>
  <sheetFormatPr baseColWidth="10" defaultRowHeight="12.5" x14ac:dyDescent="0.25"/>
  <cols>
    <col min="1" max="1" width="51.26953125" bestFit="1" customWidth="1"/>
    <col min="7" max="7" width="11.453125" customWidth="1"/>
    <col min="11" max="11" width="12.81640625" customWidth="1"/>
    <col min="12" max="12" width="11.453125" style="104"/>
  </cols>
  <sheetData>
    <row r="1" spans="1:16" ht="18" x14ac:dyDescent="0.25">
      <c r="A1" s="54" t="s">
        <v>149</v>
      </c>
    </row>
    <row r="2" spans="1:16" ht="15.5" x14ac:dyDescent="0.25">
      <c r="A2" s="20"/>
    </row>
    <row r="3" spans="1:16" ht="15.5" x14ac:dyDescent="0.25">
      <c r="A3" s="107" t="s">
        <v>144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6" ht="61.5" customHeight="1" x14ac:dyDescent="0.25">
      <c r="A4" s="108" t="s">
        <v>93</v>
      </c>
      <c r="B4" s="110" t="s">
        <v>58</v>
      </c>
      <c r="C4" s="112" t="s">
        <v>59</v>
      </c>
      <c r="D4" s="112" t="s">
        <v>60</v>
      </c>
      <c r="E4" s="112" t="s">
        <v>61</v>
      </c>
      <c r="F4" s="112" t="s">
        <v>62</v>
      </c>
      <c r="G4" s="112" t="s">
        <v>138</v>
      </c>
      <c r="H4" s="114" t="s">
        <v>124</v>
      </c>
      <c r="I4" s="116" t="s">
        <v>66</v>
      </c>
      <c r="J4" s="118" t="s">
        <v>67</v>
      </c>
      <c r="K4" s="116" t="s">
        <v>68</v>
      </c>
    </row>
    <row r="5" spans="1:16" ht="48" customHeight="1" thickBot="1" x14ac:dyDescent="0.3">
      <c r="A5" s="109"/>
      <c r="B5" s="111"/>
      <c r="C5" s="113"/>
      <c r="D5" s="113"/>
      <c r="E5" s="113"/>
      <c r="F5" s="113"/>
      <c r="G5" s="113"/>
      <c r="H5" s="115"/>
      <c r="I5" s="117"/>
      <c r="J5" s="119"/>
      <c r="K5" s="117"/>
    </row>
    <row r="6" spans="1:16" ht="16.5" thickTop="1" thickBot="1" x14ac:dyDescent="0.3">
      <c r="A6" s="40" t="s">
        <v>150</v>
      </c>
      <c r="B6" s="79">
        <v>686.61800000000005</v>
      </c>
      <c r="C6" s="79">
        <v>1736.3320000000001</v>
      </c>
      <c r="D6" s="79">
        <v>3015.6956032987982</v>
      </c>
      <c r="E6" s="79">
        <v>-17.720747400000008</v>
      </c>
      <c r="F6" s="79">
        <v>1881.3150000000003</v>
      </c>
      <c r="G6" s="79">
        <v>11019.604342222465</v>
      </c>
      <c r="H6" s="79">
        <v>-541.35403886654558</v>
      </c>
      <c r="I6" s="80">
        <v>17780.490159254718</v>
      </c>
      <c r="J6" s="81">
        <v>1740.3807264369875</v>
      </c>
      <c r="K6" s="80">
        <v>19520.870885691707</v>
      </c>
      <c r="P6" s="52"/>
    </row>
    <row r="7" spans="1:16" ht="26.5" thickBot="1" x14ac:dyDescent="0.3">
      <c r="A7" s="55" t="s">
        <v>137</v>
      </c>
      <c r="B7" s="82"/>
      <c r="C7" s="82"/>
      <c r="D7" s="102">
        <v>1030.6292673245075</v>
      </c>
      <c r="E7" s="83">
        <v>27.523352799999998</v>
      </c>
      <c r="F7" s="83">
        <v>0</v>
      </c>
      <c r="G7" s="84">
        <v>679.56545948602889</v>
      </c>
      <c r="H7" s="83">
        <v>32.483810635677003</v>
      </c>
      <c r="I7" s="85">
        <v>1770.2018902462132</v>
      </c>
      <c r="J7" s="86">
        <v>227.5250302846307</v>
      </c>
      <c r="K7" s="85">
        <v>1997.7269205308439</v>
      </c>
    </row>
    <row r="8" spans="1:16" ht="13" x14ac:dyDescent="0.25">
      <c r="A8" s="41" t="s">
        <v>125</v>
      </c>
      <c r="B8" s="87"/>
      <c r="C8" s="87"/>
      <c r="D8" s="87"/>
      <c r="E8" s="87"/>
      <c r="F8" s="87"/>
      <c r="G8" s="88">
        <v>-610.76595508136688</v>
      </c>
      <c r="H8" s="87"/>
      <c r="I8" s="89">
        <v>-610.76595508136688</v>
      </c>
      <c r="J8" s="90">
        <v>-218.370046350043</v>
      </c>
      <c r="K8" s="89">
        <v>-829.13600143140991</v>
      </c>
    </row>
    <row r="9" spans="1:16" ht="13" x14ac:dyDescent="0.25">
      <c r="A9" s="44" t="s">
        <v>130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6" ht="13" x14ac:dyDescent="0.25">
      <c r="A10" s="41" t="s">
        <v>126</v>
      </c>
      <c r="B10" s="87"/>
      <c r="C10" s="87"/>
      <c r="D10" s="87"/>
      <c r="E10" s="87"/>
      <c r="F10" s="87">
        <v>0</v>
      </c>
      <c r="G10" s="88">
        <v>-29.524999999999999</v>
      </c>
      <c r="H10" s="88"/>
      <c r="I10" s="89">
        <v>-29.524999999999999</v>
      </c>
      <c r="J10" s="90">
        <v>0</v>
      </c>
      <c r="K10" s="89">
        <v>-29.524999999999999</v>
      </c>
    </row>
    <row r="11" spans="1:16" ht="13" x14ac:dyDescent="0.25">
      <c r="A11" s="41" t="s">
        <v>127</v>
      </c>
      <c r="B11" s="87"/>
      <c r="C11" s="87"/>
      <c r="D11" s="87"/>
      <c r="E11" s="87"/>
      <c r="F11" s="87"/>
      <c r="G11" s="88">
        <v>4.3150000000000004</v>
      </c>
      <c r="H11" s="88"/>
      <c r="I11" s="89">
        <v>4.3150000000000004</v>
      </c>
      <c r="J11" s="90"/>
      <c r="K11" s="89">
        <v>4.3150000000000004</v>
      </c>
    </row>
    <row r="12" spans="1:16" ht="13" x14ac:dyDescent="0.25">
      <c r="A12" s="41" t="s">
        <v>128</v>
      </c>
      <c r="B12" s="87"/>
      <c r="C12" s="87"/>
      <c r="D12" s="87">
        <v>0</v>
      </c>
      <c r="E12" s="87"/>
      <c r="F12" s="87"/>
      <c r="G12" s="88">
        <v>0.59559608284570009</v>
      </c>
      <c r="H12" s="88"/>
      <c r="I12" s="89">
        <v>0.59559608284570009</v>
      </c>
      <c r="J12" s="90">
        <v>-0.59556470071132117</v>
      </c>
      <c r="K12" s="89">
        <v>3.1382134378921123E-5</v>
      </c>
    </row>
    <row r="13" spans="1:16" ht="13" x14ac:dyDescent="0.25">
      <c r="A13" s="42" t="s">
        <v>129</v>
      </c>
      <c r="B13" s="92"/>
      <c r="C13" s="92"/>
      <c r="D13" s="92">
        <v>0</v>
      </c>
      <c r="E13" s="92"/>
      <c r="F13" s="92"/>
      <c r="G13" s="92">
        <v>45.128387199999999</v>
      </c>
      <c r="H13" s="93"/>
      <c r="I13" s="94">
        <v>45.128387199999999</v>
      </c>
      <c r="J13" s="95">
        <v>-0.44038720000000003</v>
      </c>
      <c r="K13" s="94">
        <v>44.687999999999995</v>
      </c>
    </row>
    <row r="14" spans="1:16" ht="13.5" thickBot="1" x14ac:dyDescent="0.3">
      <c r="A14" s="43" t="s">
        <v>151</v>
      </c>
      <c r="B14" s="96">
        <v>686.61800000000005</v>
      </c>
      <c r="C14" s="96">
        <v>1736.3320000000001</v>
      </c>
      <c r="D14" s="96">
        <v>4046.3248706233057</v>
      </c>
      <c r="E14" s="96">
        <v>9.8026053999999903</v>
      </c>
      <c r="F14" s="96">
        <v>1881.3150000000003</v>
      </c>
      <c r="G14" s="96">
        <v>11108.917829909975</v>
      </c>
      <c r="H14" s="96">
        <v>-508.87022823086858</v>
      </c>
      <c r="I14" s="77">
        <v>18960.440077702413</v>
      </c>
      <c r="J14" s="97">
        <v>1748.499758470864</v>
      </c>
      <c r="K14" s="77">
        <v>20708.939836173275</v>
      </c>
      <c r="L14" s="106"/>
    </row>
    <row r="15" spans="1:16" ht="16" thickTop="1" x14ac:dyDescent="0.25">
      <c r="A15" s="20"/>
    </row>
    <row r="16" spans="1:16" ht="18" x14ac:dyDescent="0.25">
      <c r="A16" s="54" t="s">
        <v>143</v>
      </c>
    </row>
    <row r="17" spans="1:16" ht="15.5" x14ac:dyDescent="0.25">
      <c r="A17" s="20"/>
    </row>
    <row r="18" spans="1:16" ht="15.5" x14ac:dyDescent="0.25">
      <c r="A18" s="107" t="s">
        <v>132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6" ht="61.5" customHeight="1" x14ac:dyDescent="0.25">
      <c r="A19" s="108" t="s">
        <v>93</v>
      </c>
      <c r="B19" s="110" t="s">
        <v>58</v>
      </c>
      <c r="C19" s="112" t="s">
        <v>59</v>
      </c>
      <c r="D19" s="112" t="s">
        <v>60</v>
      </c>
      <c r="E19" s="112" t="s">
        <v>61</v>
      </c>
      <c r="F19" s="112" t="s">
        <v>62</v>
      </c>
      <c r="G19" s="112" t="s">
        <v>138</v>
      </c>
      <c r="H19" s="114" t="s">
        <v>124</v>
      </c>
      <c r="I19" s="116" t="s">
        <v>66</v>
      </c>
      <c r="J19" s="118" t="s">
        <v>67</v>
      </c>
      <c r="K19" s="116" t="s">
        <v>68</v>
      </c>
    </row>
    <row r="20" spans="1:16" ht="48" customHeight="1" thickBot="1" x14ac:dyDescent="0.3">
      <c r="A20" s="109"/>
      <c r="B20" s="111"/>
      <c r="C20" s="113"/>
      <c r="D20" s="113"/>
      <c r="E20" s="113"/>
      <c r="F20" s="113"/>
      <c r="G20" s="113"/>
      <c r="H20" s="115"/>
      <c r="I20" s="117"/>
      <c r="J20" s="119"/>
      <c r="K20" s="117"/>
    </row>
    <row r="21" spans="1:16" ht="14" thickTop="1" thickBot="1" x14ac:dyDescent="0.3">
      <c r="A21" s="40" t="s">
        <v>148</v>
      </c>
      <c r="B21" s="79">
        <v>686.61800000000005</v>
      </c>
      <c r="C21" s="79">
        <v>1736.3320000000001</v>
      </c>
      <c r="D21" s="79">
        <v>4131.6118607040944</v>
      </c>
      <c r="E21" s="79">
        <v>-48.385999999999996</v>
      </c>
      <c r="F21" s="79">
        <v>1765.2150000000004</v>
      </c>
      <c r="G21" s="79">
        <v>10345.070379968651</v>
      </c>
      <c r="H21" s="79">
        <v>-359.34083273874762</v>
      </c>
      <c r="I21" s="80">
        <v>18257.120407933999</v>
      </c>
      <c r="J21" s="81">
        <v>1765.8644615919297</v>
      </c>
      <c r="K21" s="80">
        <v>20022.984869525928</v>
      </c>
      <c r="P21" s="52"/>
    </row>
    <row r="22" spans="1:16" ht="26.5" thickBot="1" x14ac:dyDescent="0.3">
      <c r="A22" s="55" t="s">
        <v>137</v>
      </c>
      <c r="B22" s="82"/>
      <c r="C22" s="82"/>
      <c r="D22" s="83">
        <v>-1115.9162574053</v>
      </c>
      <c r="E22" s="83">
        <v>30.665252599999988</v>
      </c>
      <c r="F22" s="83"/>
      <c r="G22" s="84">
        <v>1353.8112394238151</v>
      </c>
      <c r="H22" s="83">
        <v>-182.01320612779801</v>
      </c>
      <c r="I22" s="85">
        <v>86.547028490720948</v>
      </c>
      <c r="J22" s="86">
        <v>216.0433224603799</v>
      </c>
      <c r="K22" s="85">
        <v>302.59035095110085</v>
      </c>
    </row>
    <row r="23" spans="1:16" ht="13" x14ac:dyDescent="0.25">
      <c r="A23" s="41" t="s">
        <v>125</v>
      </c>
      <c r="B23" s="87"/>
      <c r="C23" s="87"/>
      <c r="D23" s="87"/>
      <c r="E23" s="87"/>
      <c r="F23" s="87"/>
      <c r="G23" s="88">
        <v>-576.68700000000001</v>
      </c>
      <c r="H23" s="87"/>
      <c r="I23" s="89">
        <v>-576.68700000000001</v>
      </c>
      <c r="J23" s="90">
        <v>-240.89684508532201</v>
      </c>
      <c r="K23" s="89">
        <v>-817.58384508532208</v>
      </c>
    </row>
    <row r="24" spans="1:16" ht="13" x14ac:dyDescent="0.25">
      <c r="A24" s="44" t="s">
        <v>130</v>
      </c>
      <c r="B24" s="87"/>
      <c r="C24" s="87"/>
      <c r="D24" s="87"/>
      <c r="E24" s="87"/>
      <c r="F24" s="87"/>
      <c r="G24" s="88"/>
      <c r="H24" s="91"/>
      <c r="I24" s="89">
        <v>0</v>
      </c>
      <c r="J24" s="90"/>
      <c r="K24" s="89">
        <v>0</v>
      </c>
    </row>
    <row r="25" spans="1:16" ht="13" x14ac:dyDescent="0.25">
      <c r="A25" s="41" t="s">
        <v>126</v>
      </c>
      <c r="B25" s="87"/>
      <c r="C25" s="87"/>
      <c r="D25" s="87"/>
      <c r="E25" s="87"/>
      <c r="F25" s="87">
        <v>116.1</v>
      </c>
      <c r="G25" s="88">
        <v>-82.314999999999998</v>
      </c>
      <c r="H25" s="88"/>
      <c r="I25" s="89">
        <v>33.784999999999997</v>
      </c>
      <c r="J25" s="90"/>
      <c r="K25" s="89">
        <v>33.784999999999997</v>
      </c>
    </row>
    <row r="26" spans="1:16" ht="13" x14ac:dyDescent="0.25">
      <c r="A26" s="41" t="s">
        <v>127</v>
      </c>
      <c r="B26" s="87"/>
      <c r="C26" s="87"/>
      <c r="D26" s="87"/>
      <c r="E26" s="87"/>
      <c r="F26" s="87"/>
      <c r="G26" s="88">
        <v>-8.5229999999999997</v>
      </c>
      <c r="H26" s="88"/>
      <c r="I26" s="89">
        <v>-8.5229999999999997</v>
      </c>
      <c r="J26" s="90"/>
      <c r="K26" s="89">
        <v>-8.5229999999999997</v>
      </c>
    </row>
    <row r="27" spans="1:16" ht="13" x14ac:dyDescent="0.25">
      <c r="A27" s="41" t="s">
        <v>128</v>
      </c>
      <c r="B27" s="87"/>
      <c r="C27" s="87"/>
      <c r="D27" s="87"/>
      <c r="E27" s="87"/>
      <c r="F27" s="87"/>
      <c r="G27" s="88">
        <v>-18.961277170000002</v>
      </c>
      <c r="H27" s="88"/>
      <c r="I27" s="89">
        <v>-18.961277170000002</v>
      </c>
      <c r="J27" s="90">
        <v>-0.63021253000000022</v>
      </c>
      <c r="K27" s="89">
        <v>-19.591489700000004</v>
      </c>
    </row>
    <row r="28" spans="1:16" ht="13" x14ac:dyDescent="0.25">
      <c r="A28" s="42" t="s">
        <v>129</v>
      </c>
      <c r="B28" s="92"/>
      <c r="C28" s="92"/>
      <c r="D28" s="92"/>
      <c r="E28" s="92"/>
      <c r="F28" s="92"/>
      <c r="G28" s="92">
        <v>7.2089999999999996</v>
      </c>
      <c r="H28" s="93"/>
      <c r="I28" s="94">
        <v>7.2089999999999996</v>
      </c>
      <c r="J28" s="95"/>
      <c r="K28" s="94">
        <v>7.2089999999999996</v>
      </c>
    </row>
    <row r="29" spans="1:16" ht="13.5" thickBot="1" x14ac:dyDescent="0.3">
      <c r="A29" s="43" t="s">
        <v>145</v>
      </c>
      <c r="B29" s="96">
        <v>686.61800000000005</v>
      </c>
      <c r="C29" s="96">
        <v>1736.3320000000001</v>
      </c>
      <c r="D29" s="96">
        <v>3015.6956032987982</v>
      </c>
      <c r="E29" s="96">
        <v>-17.720747400000008</v>
      </c>
      <c r="F29" s="96">
        <v>1881.3150000000003</v>
      </c>
      <c r="G29" s="96">
        <v>11019.604342222465</v>
      </c>
      <c r="H29" s="96">
        <v>-541.35403886654558</v>
      </c>
      <c r="I29" s="77">
        <v>17780.490159254718</v>
      </c>
      <c r="J29" s="97">
        <v>1740.3807264369875</v>
      </c>
      <c r="K29" s="77">
        <v>19520.870885691707</v>
      </c>
      <c r="L29" s="105"/>
    </row>
    <row r="30" spans="1:16" ht="16" thickTop="1" x14ac:dyDescent="0.25">
      <c r="A30" s="20"/>
    </row>
    <row r="33" spans="1:12" ht="18" x14ac:dyDescent="0.25">
      <c r="A33" s="54" t="s">
        <v>136</v>
      </c>
    </row>
    <row r="34" spans="1:12" ht="15.5" x14ac:dyDescent="0.25">
      <c r="A34" s="20"/>
    </row>
    <row r="35" spans="1:12" ht="15.5" x14ac:dyDescent="0.25">
      <c r="A35" s="107" t="s">
        <v>123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2" ht="61.5" customHeight="1" x14ac:dyDescent="0.25">
      <c r="A36" s="108" t="s">
        <v>93</v>
      </c>
      <c r="B36" s="110" t="s">
        <v>58</v>
      </c>
      <c r="C36" s="112" t="s">
        <v>59</v>
      </c>
      <c r="D36" s="112" t="s">
        <v>60</v>
      </c>
      <c r="E36" s="112" t="s">
        <v>61</v>
      </c>
      <c r="F36" s="112" t="s">
        <v>62</v>
      </c>
      <c r="G36" s="112" t="s">
        <v>138</v>
      </c>
      <c r="H36" s="114" t="s">
        <v>124</v>
      </c>
      <c r="I36" s="116" t="s">
        <v>66</v>
      </c>
      <c r="J36" s="118" t="s">
        <v>67</v>
      </c>
      <c r="K36" s="116" t="s">
        <v>68</v>
      </c>
    </row>
    <row r="37" spans="1:12" ht="48" customHeight="1" thickBot="1" x14ac:dyDescent="0.3">
      <c r="A37" s="109"/>
      <c r="B37" s="111"/>
      <c r="C37" s="113"/>
      <c r="D37" s="113"/>
      <c r="E37" s="113"/>
      <c r="F37" s="113"/>
      <c r="G37" s="113"/>
      <c r="H37" s="115"/>
      <c r="I37" s="117"/>
      <c r="J37" s="119"/>
      <c r="K37" s="117"/>
    </row>
    <row r="38" spans="1:12" ht="14" thickTop="1" thickBot="1" x14ac:dyDescent="0.3">
      <c r="A38" s="40" t="s">
        <v>147</v>
      </c>
      <c r="B38" s="79">
        <v>686.6</v>
      </c>
      <c r="C38" s="79">
        <v>1716.8</v>
      </c>
      <c r="D38" s="79">
        <v>3846.4</v>
      </c>
      <c r="E38" s="79">
        <v>-41.9</v>
      </c>
      <c r="F38" s="79">
        <v>1765.2</v>
      </c>
      <c r="G38" s="79">
        <v>9691.4</v>
      </c>
      <c r="H38" s="79">
        <v>-131.1</v>
      </c>
      <c r="I38" s="80">
        <v>17533.5</v>
      </c>
      <c r="J38" s="81">
        <v>1763.1</v>
      </c>
      <c r="K38" s="80">
        <v>19296.599999999999</v>
      </c>
    </row>
    <row r="39" spans="1:12" ht="26.5" thickBot="1" x14ac:dyDescent="0.3">
      <c r="A39" s="55" t="s">
        <v>137</v>
      </c>
      <c r="B39" s="82"/>
      <c r="C39" s="82"/>
      <c r="D39" s="83">
        <v>272.10000000000002</v>
      </c>
      <c r="E39" s="83">
        <v>-6.5</v>
      </c>
      <c r="F39" s="83"/>
      <c r="G39" s="84">
        <v>1277.7</v>
      </c>
      <c r="H39" s="83">
        <v>-228.3</v>
      </c>
      <c r="I39" s="85">
        <v>1315.1</v>
      </c>
      <c r="J39" s="86">
        <v>193.8</v>
      </c>
      <c r="K39" s="85">
        <v>1508.8</v>
      </c>
    </row>
    <row r="40" spans="1:12" ht="13" x14ac:dyDescent="0.25">
      <c r="A40" s="41" t="s">
        <v>125</v>
      </c>
      <c r="B40" s="87">
        <v>0</v>
      </c>
      <c r="C40" s="87">
        <v>0</v>
      </c>
      <c r="D40" s="87"/>
      <c r="E40" s="87"/>
      <c r="F40" s="87"/>
      <c r="G40" s="98">
        <v>-549.29999999999995</v>
      </c>
      <c r="H40" s="87"/>
      <c r="I40" s="89">
        <v>-549.29999999999995</v>
      </c>
      <c r="J40" s="90">
        <v>-193.2</v>
      </c>
      <c r="K40" s="89">
        <v>-742.5</v>
      </c>
    </row>
    <row r="41" spans="1:12" ht="13" x14ac:dyDescent="0.25">
      <c r="A41" s="44" t="s">
        <v>130</v>
      </c>
      <c r="B41" s="87">
        <v>0</v>
      </c>
      <c r="C41" s="87">
        <v>19.5</v>
      </c>
      <c r="D41" s="87"/>
      <c r="E41" s="87"/>
      <c r="F41" s="87">
        <v>0</v>
      </c>
      <c r="G41" s="87">
        <v>-19.5</v>
      </c>
      <c r="H41" s="91"/>
      <c r="I41" s="89"/>
      <c r="J41" s="90"/>
      <c r="K41" s="89">
        <v>0</v>
      </c>
    </row>
    <row r="42" spans="1:12" ht="13" x14ac:dyDescent="0.25">
      <c r="A42" s="41" t="s">
        <v>126</v>
      </c>
      <c r="B42" s="87"/>
      <c r="C42" s="87"/>
      <c r="D42" s="87"/>
      <c r="E42" s="87"/>
      <c r="F42" s="88"/>
      <c r="G42" s="88">
        <v>-48.4</v>
      </c>
      <c r="H42" s="88"/>
      <c r="I42" s="89">
        <v>-48.4</v>
      </c>
      <c r="J42" s="90"/>
      <c r="K42" s="89">
        <v>-48.4</v>
      </c>
    </row>
    <row r="43" spans="1:12" ht="13" x14ac:dyDescent="0.25">
      <c r="A43" s="41" t="s">
        <v>127</v>
      </c>
      <c r="B43" s="87"/>
      <c r="C43" s="87"/>
      <c r="D43" s="87"/>
      <c r="E43" s="87"/>
      <c r="F43" s="87"/>
      <c r="G43" s="87">
        <v>-0.5</v>
      </c>
      <c r="H43" s="88"/>
      <c r="I43" s="89">
        <v>-0.5</v>
      </c>
      <c r="J43" s="90"/>
      <c r="K43" s="89">
        <v>-0.5</v>
      </c>
    </row>
    <row r="44" spans="1:12" ht="13" x14ac:dyDescent="0.25">
      <c r="A44" s="41" t="s">
        <v>128</v>
      </c>
      <c r="B44" s="87"/>
      <c r="C44" s="87"/>
      <c r="D44" s="88">
        <v>6.6</v>
      </c>
      <c r="E44" s="87"/>
      <c r="F44" s="87"/>
      <c r="G44" s="87">
        <v>-8</v>
      </c>
      <c r="H44" s="88"/>
      <c r="I44" s="89">
        <v>-1.4</v>
      </c>
      <c r="J44" s="90">
        <v>0</v>
      </c>
      <c r="K44" s="89">
        <v>-1.4</v>
      </c>
    </row>
    <row r="45" spans="1:12" ht="13" x14ac:dyDescent="0.25">
      <c r="A45" s="42" t="s">
        <v>129</v>
      </c>
      <c r="B45" s="92"/>
      <c r="C45" s="92"/>
      <c r="D45" s="92">
        <v>6.6</v>
      </c>
      <c r="E45" s="92"/>
      <c r="F45" s="92"/>
      <c r="G45" s="99">
        <v>1.5</v>
      </c>
      <c r="H45" s="93"/>
      <c r="I45" s="100">
        <v>8</v>
      </c>
      <c r="J45" s="95">
        <v>2.2000000000000002</v>
      </c>
      <c r="K45" s="94">
        <v>10.199999999999999</v>
      </c>
    </row>
    <row r="46" spans="1:12" ht="13.5" thickBot="1" x14ac:dyDescent="0.3">
      <c r="A46" s="43" t="s">
        <v>131</v>
      </c>
      <c r="B46" s="96">
        <v>686.6</v>
      </c>
      <c r="C46" s="96">
        <v>1736.3</v>
      </c>
      <c r="D46" s="96">
        <v>4131.6000000000004</v>
      </c>
      <c r="E46" s="96">
        <v>-48.4</v>
      </c>
      <c r="F46" s="96">
        <v>1765.2</v>
      </c>
      <c r="G46" s="96">
        <v>10345.1</v>
      </c>
      <c r="H46" s="96">
        <v>-359.3</v>
      </c>
      <c r="I46" s="77">
        <v>18257.099999999999</v>
      </c>
      <c r="J46" s="97">
        <v>1765.9</v>
      </c>
      <c r="K46" s="101">
        <v>20023</v>
      </c>
      <c r="L46" s="105"/>
    </row>
    <row r="47" spans="1:12" ht="13" thickTop="1" x14ac:dyDescent="0.25"/>
  </sheetData>
  <mergeCells count="36">
    <mergeCell ref="D36:D37"/>
    <mergeCell ref="G36:G37"/>
    <mergeCell ref="J36:J37"/>
    <mergeCell ref="A35:K35"/>
    <mergeCell ref="A36:A37"/>
    <mergeCell ref="B36:B37"/>
    <mergeCell ref="C36:C37"/>
    <mergeCell ref="E36:E37"/>
    <mergeCell ref="F36:F37"/>
    <mergeCell ref="H36:H37"/>
    <mergeCell ref="I36:I37"/>
    <mergeCell ref="K36:K37"/>
    <mergeCell ref="A18:K18"/>
    <mergeCell ref="A19:A20"/>
    <mergeCell ref="B19:B20"/>
    <mergeCell ref="C19:C20"/>
    <mergeCell ref="E19:E20"/>
    <mergeCell ref="F19:F20"/>
    <mergeCell ref="H19:H20"/>
    <mergeCell ref="I19:I20"/>
    <mergeCell ref="K19:K20"/>
    <mergeCell ref="D19:D20"/>
    <mergeCell ref="G19:G20"/>
    <mergeCell ref="J19:J20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53125" defaultRowHeight="11.5" outlineLevelRow="1" outlineLevelCol="1" x14ac:dyDescent="0.25"/>
  <cols>
    <col min="1" max="1" width="29.26953125" style="1" hidden="1" customWidth="1" outlineLevel="1"/>
    <col min="2" max="2" width="26.453125" style="1" customWidth="1" collapsed="1"/>
    <col min="3" max="4" width="13.54296875" style="1" customWidth="1"/>
    <col min="5" max="5" width="12.54296875" style="1" customWidth="1"/>
    <col min="6" max="6" width="12.81640625" style="1" customWidth="1"/>
    <col min="7" max="7" width="14" style="1" customWidth="1"/>
    <col min="8" max="16384" width="11.453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 t="e">
        <f ca="1">_xll.GetCtData("CO-AMOUNT","CONS-AMOUNT",$A$1:$A$6,$A12,C$7,"#")</f>
        <v>#NAME?</v>
      </c>
      <c r="D12" s="14"/>
      <c r="E12" s="14" t="e">
        <f ca="1">_xll.GetCtData("CO-AMOUNT","CONS-AMOUNT",$A$1:$A$6,$A12,E$7,"#")</f>
        <v>#NAME?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 t="e">
        <f ca="1">_xll.GetCtData("CO-AMOUNT","CONS-AMOUNT",$A$1:$A$6,$A13,C$7,"#")</f>
        <v>#NAME?</v>
      </c>
      <c r="D13" s="6"/>
      <c r="E13" s="6" t="e">
        <f ca="1">_xll.GetCtData("CO-AMOUNT","CONS-AMOUNT",$A$1:$A$6,$A13,E$7,"#")</f>
        <v>#NAME?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 t="e">
        <f ca="1">_xll.GetCtData("CO-AMOUNT","CONS-AMOUNT",$A$1:$A$6,$A14,C$7,"#")</f>
        <v>#NAME?</v>
      </c>
      <c r="D14" s="6"/>
      <c r="E14" s="6" t="e">
        <f ca="1">_xll.GetCtData("CO-AMOUNT","CONS-AMOUNT",$A$1:$A$6,$A14,E$7,"#")</f>
        <v>#NAME?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 t="e">
        <f ca="1">_xll.GetCtData("CO-AMOUNT","CONS-AMOUNT",$A$1:$A$6,$A15,C$7,"#-40418")</f>
        <v>#NAME?</v>
      </c>
      <c r="D15" s="16"/>
      <c r="E15" s="16" t="e">
        <f ca="1">_xll.GetCtData("CO-AMOUNT","CONS-AMOUNT",$A$1:$A$6,$A15,E$7,"#47791")</f>
        <v>#NAME?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 t="e">
        <f ca="1">_xll.GetCtData("CO-AMOUNT","CONS-AMOUNT",$A$1:$A$6,$A16,C$7,"#-22493,555847294")</f>
        <v>#NAME?</v>
      </c>
      <c r="D16" s="16"/>
      <c r="E16" s="16" t="e">
        <f ca="1">_xll.GetCtData("CO-AMOUNT","CONS-AMOUNT",$A$1:$A$6,$A16,E$7,"#592010,131364912")</f>
        <v>#NAME?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 t="e">
        <f ca="1">_xll.GetCtData("CO-AMOUNT","CONS-AMOUNT",$A$1:$A$6,$A17,C$7,"#")</f>
        <v>#NAME?</v>
      </c>
      <c r="D17" s="16"/>
      <c r="E17" s="16" t="e">
        <f ca="1">_xll.GetCtData("CO-AMOUNT","CONS-AMOUNT",$A$1:$A$6,$A17,E$7,"#3787")</f>
        <v>#NAME?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 t="e">
        <f ca="1">_xll.GetCtData("CO-AMOUNT","CONS-AMOUNT",$A$1:$A$6,$A18,C$7,"#-1663")</f>
        <v>#NAME?</v>
      </c>
      <c r="D18" s="16"/>
      <c r="E18" s="16" t="e">
        <f ca="1">_xll.GetCtData("CO-AMOUNT","CONS-AMOUNT",$A$1:$A$6,$A18,E$7,"#36058")</f>
        <v>#NAME?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 t="e">
        <f ca="1">_xll.GetCtData("CO-AMOUNT","CONS-AMOUNT",$A$1:$A$6,$A19,C$7,"#0")</f>
        <v>#NAME?</v>
      </c>
      <c r="D19" s="16"/>
      <c r="E19" s="16" t="e">
        <f ca="1">_xll.GetCtData("CO-AMOUNT","CONS-AMOUNT",$A$1:$A$6,$A19,E$7,"#3289")</f>
        <v>#NAME?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 t="e">
        <f ca="1">_xll.GetCtData("CO-AMOUNT","CONS-AMOUNT",$A$1:$A$6,$A21,C$7,"#")</f>
        <v>#NAME?</v>
      </c>
      <c r="D21" s="16"/>
      <c r="E21" s="16" t="e">
        <f ca="1">_xll.GetCtData("CO-AMOUNT","CONS-AMOUNT",$A$1:$A$6,$A21,E$7,"#")</f>
        <v>#NAME?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 t="e">
        <f ca="1">_xll.GetCtData("CO-AMOUNT","CONS-AMOUNT",$A$1:$A$6,$A22,C$7,"#")</f>
        <v>#NAME?</v>
      </c>
      <c r="D22" s="16"/>
      <c r="E22" s="16" t="e">
        <f ca="1">_xll.GetCtData("CO-AMOUNT","CONS-AMOUNT",$A$1:$A$6,$A22,E$7,"#25")</f>
        <v>#NAME?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 t="e">
        <f ca="1">_xll.GetCtData("CO-AMOUNT","CONS-AMOUNT",$A$1:$A$6,$A23,C$7,"#6852")</f>
        <v>#NAME?</v>
      </c>
      <c r="D23" s="16"/>
      <c r="E23" s="16" t="e">
        <f ca="1">_xll.GetCtData("CO-AMOUNT","CONS-AMOUNT",$A$1:$A$6,$A23,E$7,"#-3365")</f>
        <v>#NAME?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 t="e">
        <f ca="1">C12+C13+C14</f>
        <v>#NAME?</v>
      </c>
      <c r="D24" s="19"/>
      <c r="E24" s="19" t="e">
        <f ca="1">E12+E13+E14</f>
        <v>#NAME?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VERRON Christophe</cp:lastModifiedBy>
  <cp:lastPrinted>2018-02-08T14:02:44Z</cp:lastPrinted>
  <dcterms:created xsi:type="dcterms:W3CDTF">1996-10-21T11:03:58Z</dcterms:created>
  <dcterms:modified xsi:type="dcterms:W3CDTF">2019-07-27T15:09:35Z</dcterms:modified>
</cp:coreProperties>
</file>